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nel\Desktop\"/>
    </mc:Choice>
  </mc:AlternateContent>
  <bookViews>
    <workbookView xWindow="0" yWindow="0" windowWidth="20490" windowHeight="7350"/>
  </bookViews>
  <sheets>
    <sheet name="Certified concentrations" sheetId="6" r:id="rId1"/>
    <sheet name="Leachable &amp; non-leach. fraction" sheetId="11" r:id="rId2"/>
    <sheet name="Bioaccessible fraction" sheetId="5" r:id="rId3"/>
    <sheet name="Non-bioaccessible fraction" sheetId="7" r:id="rId4"/>
    <sheet name="Hydrolysis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9" i="8" l="1"/>
  <c r="F94" i="8"/>
  <c r="F72" i="8"/>
  <c r="I23" i="8"/>
  <c r="E63" i="8" s="1"/>
  <c r="J23" i="8"/>
  <c r="F63" i="8" s="1"/>
  <c r="I24" i="8"/>
  <c r="E64" i="8" s="1"/>
  <c r="J24" i="8"/>
  <c r="F64" i="8" s="1"/>
  <c r="I25" i="8"/>
  <c r="E65" i="8" s="1"/>
  <c r="J25" i="8"/>
  <c r="F65" i="8" s="1"/>
  <c r="I26" i="8"/>
  <c r="E66" i="8" s="1"/>
  <c r="J26" i="8"/>
  <c r="F66" i="8" s="1"/>
  <c r="I27" i="8"/>
  <c r="E67" i="8" s="1"/>
  <c r="J27" i="8"/>
  <c r="F67" i="8" s="1"/>
  <c r="I28" i="8"/>
  <c r="E68" i="8" s="1"/>
  <c r="J28" i="8"/>
  <c r="F68" i="8" s="1"/>
  <c r="I29" i="8"/>
  <c r="E69" i="8" s="1"/>
  <c r="J29" i="8"/>
  <c r="F69" i="8" s="1"/>
  <c r="I30" i="8"/>
  <c r="E70" i="8" s="1"/>
  <c r="J30" i="8"/>
  <c r="F70" i="8" s="1"/>
  <c r="I31" i="8"/>
  <c r="E71" i="8" s="1"/>
  <c r="J31" i="8"/>
  <c r="F71" i="8" s="1"/>
  <c r="I32" i="8"/>
  <c r="E72" i="8" s="1"/>
  <c r="J32" i="8"/>
  <c r="I33" i="8"/>
  <c r="E73" i="8" s="1"/>
  <c r="J33" i="8"/>
  <c r="F73" i="8" s="1"/>
  <c r="I34" i="8"/>
  <c r="E74" i="8" s="1"/>
  <c r="J34" i="8"/>
  <c r="F74" i="8" s="1"/>
  <c r="I35" i="8"/>
  <c r="E75" i="8" s="1"/>
  <c r="J35" i="8"/>
  <c r="F75" i="8" s="1"/>
  <c r="I36" i="8"/>
  <c r="E76" i="8" s="1"/>
  <c r="J36" i="8"/>
  <c r="F76" i="8" s="1"/>
  <c r="I37" i="8"/>
  <c r="E77" i="8" s="1"/>
  <c r="J37" i="8"/>
  <c r="F77" i="8" s="1"/>
  <c r="I38" i="8"/>
  <c r="E78" i="8" s="1"/>
  <c r="J38" i="8"/>
  <c r="F78" i="8" s="1"/>
  <c r="I39" i="8"/>
  <c r="E79" i="8" s="1"/>
  <c r="J39" i="8"/>
  <c r="F79" i="8" s="1"/>
  <c r="I40" i="8"/>
  <c r="E80" i="8" s="1"/>
  <c r="J40" i="8"/>
  <c r="F80" i="8" s="1"/>
  <c r="I41" i="8"/>
  <c r="E81" i="8" s="1"/>
  <c r="J41" i="8"/>
  <c r="F81" i="8" s="1"/>
  <c r="I42" i="8"/>
  <c r="E82" i="8" s="1"/>
  <c r="J42" i="8"/>
  <c r="F82" i="8" s="1"/>
  <c r="I43" i="8"/>
  <c r="E83" i="8" s="1"/>
  <c r="J43" i="8"/>
  <c r="F83" i="8" s="1"/>
  <c r="I44" i="8"/>
  <c r="E84" i="8" s="1"/>
  <c r="J44" i="8"/>
  <c r="F84" i="8" s="1"/>
  <c r="I45" i="8"/>
  <c r="E85" i="8" s="1"/>
  <c r="J45" i="8"/>
  <c r="F85" i="8" s="1"/>
  <c r="I46" i="8"/>
  <c r="E86" i="8" s="1"/>
  <c r="J46" i="8"/>
  <c r="F86" i="8" s="1"/>
  <c r="L54" i="5"/>
  <c r="M50" i="5"/>
  <c r="F100" i="8" l="1"/>
  <c r="F99" i="8"/>
  <c r="E114" i="8"/>
  <c r="E99" i="8"/>
  <c r="F98" i="8"/>
  <c r="F113" i="8"/>
  <c r="E98" i="8"/>
  <c r="E113" i="8"/>
  <c r="F112" i="8"/>
  <c r="F97" i="8"/>
  <c r="E112" i="8"/>
  <c r="E97" i="8"/>
  <c r="F111" i="8"/>
  <c r="F96" i="8"/>
  <c r="E96" i="8"/>
  <c r="E111" i="8"/>
  <c r="E110" i="8"/>
  <c r="F110" i="8"/>
  <c r="F95" i="8"/>
  <c r="E95" i="8"/>
  <c r="J26" i="11" l="1"/>
  <c r="L26" i="11"/>
  <c r="M26" i="11"/>
  <c r="N26" i="11"/>
  <c r="O26" i="11"/>
  <c r="P26" i="11"/>
  <c r="P45" i="11" s="1"/>
  <c r="Q26" i="11"/>
  <c r="J27" i="11"/>
  <c r="L27" i="11"/>
  <c r="M27" i="11"/>
  <c r="N27" i="11"/>
  <c r="N38" i="11" s="1"/>
  <c r="O27" i="11"/>
  <c r="P27" i="11"/>
  <c r="Q27" i="11"/>
  <c r="J28" i="11"/>
  <c r="L28" i="11"/>
  <c r="L45" i="11" s="1"/>
  <c r="M28" i="11"/>
  <c r="N28" i="11"/>
  <c r="O28" i="11"/>
  <c r="O45" i="11" s="1"/>
  <c r="P28" i="11"/>
  <c r="Q28" i="11"/>
  <c r="J29" i="11"/>
  <c r="L29" i="11"/>
  <c r="M29" i="11"/>
  <c r="N29" i="11"/>
  <c r="O29" i="11"/>
  <c r="P29" i="11"/>
  <c r="P39" i="11" s="1"/>
  <c r="Q29" i="11"/>
  <c r="J30" i="11"/>
  <c r="L30" i="11"/>
  <c r="M30" i="11"/>
  <c r="N30" i="11"/>
  <c r="N46" i="11" s="1"/>
  <c r="O30" i="11"/>
  <c r="P30" i="11"/>
  <c r="Q30" i="11"/>
  <c r="J31" i="11"/>
  <c r="L31" i="11"/>
  <c r="M31" i="11"/>
  <c r="N31" i="11"/>
  <c r="O31" i="11"/>
  <c r="O39" i="11" s="1"/>
  <c r="P31" i="11"/>
  <c r="Q31" i="11"/>
  <c r="I27" i="11"/>
  <c r="I28" i="11"/>
  <c r="I29" i="11"/>
  <c r="I30" i="11"/>
  <c r="I31" i="11"/>
  <c r="I26" i="11"/>
  <c r="F26" i="11"/>
  <c r="F27" i="11"/>
  <c r="F28" i="11"/>
  <c r="F29" i="11"/>
  <c r="F30" i="11"/>
  <c r="F31" i="11"/>
  <c r="E27" i="11"/>
  <c r="E28" i="11"/>
  <c r="E29" i="11"/>
  <c r="E30" i="11"/>
  <c r="E31" i="11"/>
  <c r="E26" i="11"/>
  <c r="J20" i="11"/>
  <c r="K20" i="11"/>
  <c r="L20" i="11"/>
  <c r="M20" i="11"/>
  <c r="N20" i="11"/>
  <c r="O20" i="11"/>
  <c r="P20" i="11"/>
  <c r="Q20" i="11"/>
  <c r="J21" i="11"/>
  <c r="K21" i="11"/>
  <c r="L21" i="11"/>
  <c r="M21" i="11"/>
  <c r="N21" i="11"/>
  <c r="O21" i="11"/>
  <c r="P21" i="11"/>
  <c r="Q21" i="11"/>
  <c r="J22" i="11"/>
  <c r="K22" i="11"/>
  <c r="L22" i="11"/>
  <c r="M22" i="11"/>
  <c r="N22" i="11"/>
  <c r="O22" i="11"/>
  <c r="P22" i="11"/>
  <c r="Q22" i="11"/>
  <c r="J23" i="11"/>
  <c r="K23" i="11"/>
  <c r="L23" i="11"/>
  <c r="M23" i="11"/>
  <c r="N23" i="11"/>
  <c r="O23" i="11"/>
  <c r="P23" i="11"/>
  <c r="Q23" i="11"/>
  <c r="J24" i="11"/>
  <c r="K24" i="11"/>
  <c r="L24" i="11"/>
  <c r="M24" i="11"/>
  <c r="N24" i="11"/>
  <c r="O24" i="11"/>
  <c r="P24" i="11"/>
  <c r="Q24" i="11"/>
  <c r="J25" i="11"/>
  <c r="K25" i="11"/>
  <c r="L25" i="11"/>
  <c r="M25" i="11"/>
  <c r="N25" i="11"/>
  <c r="O25" i="11"/>
  <c r="P25" i="11"/>
  <c r="Q25" i="11"/>
  <c r="I21" i="11"/>
  <c r="I22" i="11"/>
  <c r="I23" i="11"/>
  <c r="I24" i="11"/>
  <c r="I25" i="11"/>
  <c r="I20" i="11"/>
  <c r="N43" i="11"/>
  <c r="N44" i="11"/>
  <c r="M45" i="11"/>
  <c r="L37" i="11"/>
  <c r="M38" i="11"/>
  <c r="N36" i="11"/>
  <c r="G21" i="11"/>
  <c r="G22" i="11"/>
  <c r="G23" i="11"/>
  <c r="G24" i="11"/>
  <c r="G25" i="11"/>
  <c r="J44" i="11"/>
  <c r="F25" i="11"/>
  <c r="E25" i="11"/>
  <c r="F24" i="11"/>
  <c r="E24" i="11"/>
  <c r="F23" i="11"/>
  <c r="E23" i="11"/>
  <c r="F22" i="11"/>
  <c r="E22" i="11"/>
  <c r="F21" i="11"/>
  <c r="E21" i="11"/>
  <c r="G20" i="11"/>
  <c r="F20" i="11"/>
  <c r="E20" i="11"/>
  <c r="N39" i="11" l="1"/>
  <c r="J43" i="11"/>
  <c r="Q44" i="11"/>
  <c r="Q39" i="11"/>
  <c r="P36" i="11"/>
  <c r="Q36" i="11"/>
  <c r="O37" i="11"/>
  <c r="N37" i="11"/>
  <c r="M39" i="11"/>
  <c r="P38" i="11"/>
  <c r="M43" i="11"/>
  <c r="L44" i="11"/>
  <c r="L43" i="11"/>
  <c r="L39" i="11"/>
  <c r="Q45" i="11"/>
  <c r="K44" i="11"/>
  <c r="K43" i="11"/>
  <c r="K37" i="11"/>
  <c r="O38" i="11"/>
  <c r="M37" i="11"/>
  <c r="N45" i="11"/>
  <c r="Q37" i="11"/>
  <c r="Q43" i="11"/>
  <c r="Q46" i="11"/>
  <c r="P37" i="11"/>
  <c r="P43" i="11"/>
  <c r="P46" i="11"/>
  <c r="O44" i="11"/>
  <c r="O43" i="11"/>
  <c r="O46" i="11"/>
  <c r="M46" i="11"/>
  <c r="I46" i="11"/>
  <c r="Q38" i="11"/>
  <c r="O36" i="11"/>
  <c r="P44" i="11"/>
  <c r="L46" i="11"/>
  <c r="M36" i="11"/>
  <c r="L38" i="11"/>
  <c r="M44" i="11"/>
  <c r="L36" i="11"/>
  <c r="K36" i="11"/>
  <c r="I38" i="11"/>
  <c r="J39" i="11"/>
  <c r="I44" i="11"/>
  <c r="I45" i="11"/>
  <c r="J37" i="11"/>
  <c r="I37" i="11"/>
  <c r="I39" i="11"/>
  <c r="E46" i="11"/>
  <c r="G37" i="11"/>
  <c r="E45" i="11"/>
  <c r="J38" i="11"/>
  <c r="J45" i="11"/>
  <c r="I43" i="11"/>
  <c r="I36" i="11"/>
  <c r="J36" i="11"/>
  <c r="J46" i="11"/>
  <c r="F43" i="11"/>
  <c r="E44" i="11"/>
  <c r="E43" i="11"/>
  <c r="G43" i="11"/>
  <c r="F45" i="11"/>
  <c r="F39" i="11"/>
  <c r="G44" i="11"/>
  <c r="F44" i="11"/>
  <c r="E36" i="11"/>
  <c r="F46" i="11"/>
  <c r="F36" i="11"/>
  <c r="G36" i="11"/>
  <c r="F37" i="11"/>
  <c r="E38" i="11"/>
  <c r="E37" i="11"/>
  <c r="F38" i="11"/>
  <c r="E39" i="11"/>
  <c r="J14" i="8"/>
  <c r="F54" i="8" s="1"/>
  <c r="J15" i="8"/>
  <c r="F55" i="8" s="1"/>
  <c r="J16" i="8"/>
  <c r="F56" i="8" s="1"/>
  <c r="J20" i="8"/>
  <c r="F60" i="8" s="1"/>
  <c r="J21" i="8"/>
  <c r="F61" i="8" s="1"/>
  <c r="J22" i="8"/>
  <c r="F62" i="8" s="1"/>
  <c r="I12" i="8"/>
  <c r="E52" i="8" s="1"/>
  <c r="I13" i="8"/>
  <c r="E53" i="8" s="1"/>
  <c r="I14" i="8"/>
  <c r="E54" i="8" s="1"/>
  <c r="I15" i="8"/>
  <c r="E55" i="8" s="1"/>
  <c r="I16" i="8"/>
  <c r="E56" i="8" s="1"/>
  <c r="I17" i="8"/>
  <c r="E57" i="8" s="1"/>
  <c r="I18" i="8"/>
  <c r="E58" i="8" s="1"/>
  <c r="I19" i="8"/>
  <c r="E59" i="8" s="1"/>
  <c r="I20" i="8"/>
  <c r="E60" i="8" s="1"/>
  <c r="I21" i="8"/>
  <c r="E61" i="8" s="1"/>
  <c r="I22" i="8"/>
  <c r="E62" i="8" s="1"/>
  <c r="I11" i="8"/>
  <c r="E51" i="8" s="1"/>
  <c r="F117" i="8" l="1"/>
  <c r="F116" i="8"/>
  <c r="E94" i="8"/>
  <c r="E115" i="8"/>
  <c r="E117" i="8"/>
  <c r="E107" i="8"/>
  <c r="E92" i="8"/>
  <c r="E109" i="8"/>
  <c r="E100" i="8"/>
  <c r="F101" i="8"/>
  <c r="E102" i="8"/>
  <c r="F102" i="8"/>
  <c r="F115" i="8"/>
  <c r="F114" i="8"/>
  <c r="F107" i="8"/>
  <c r="F92" i="8"/>
  <c r="E101" i="8"/>
  <c r="E116" i="8"/>
  <c r="E93" i="8"/>
  <c r="E108" i="8"/>
  <c r="E106" i="8"/>
  <c r="E91" i="8"/>
  <c r="F44" i="7" l="1"/>
  <c r="H44" i="7"/>
  <c r="I44" i="7"/>
  <c r="J44" i="7"/>
  <c r="K44" i="7"/>
  <c r="L44" i="7"/>
  <c r="L75" i="7" s="1"/>
  <c r="M44" i="7"/>
  <c r="F45" i="7"/>
  <c r="H45" i="7"/>
  <c r="I45" i="7"/>
  <c r="J45" i="7"/>
  <c r="K45" i="7"/>
  <c r="L45" i="7"/>
  <c r="M45" i="7"/>
  <c r="F46" i="7"/>
  <c r="H46" i="7"/>
  <c r="I46" i="7"/>
  <c r="J46" i="7"/>
  <c r="K46" i="7"/>
  <c r="L46" i="7"/>
  <c r="M46" i="7"/>
  <c r="F47" i="7"/>
  <c r="H47" i="7"/>
  <c r="I47" i="7"/>
  <c r="J47" i="7"/>
  <c r="K47" i="7"/>
  <c r="L47" i="7"/>
  <c r="M47" i="7"/>
  <c r="F48" i="7"/>
  <c r="H48" i="7"/>
  <c r="I48" i="7"/>
  <c r="J48" i="7"/>
  <c r="K48" i="7"/>
  <c r="L48" i="7"/>
  <c r="M48" i="7"/>
  <c r="F49" i="7"/>
  <c r="H49" i="7"/>
  <c r="I49" i="7"/>
  <c r="J49" i="7"/>
  <c r="K49" i="7"/>
  <c r="L49" i="7"/>
  <c r="M49" i="7"/>
  <c r="F50" i="7"/>
  <c r="H50" i="7"/>
  <c r="H66" i="7" s="1"/>
  <c r="I50" i="7"/>
  <c r="J50" i="7"/>
  <c r="K50" i="7"/>
  <c r="L50" i="7"/>
  <c r="M50" i="7"/>
  <c r="F51" i="7"/>
  <c r="H51" i="7"/>
  <c r="I51" i="7"/>
  <c r="J51" i="7"/>
  <c r="K51" i="7"/>
  <c r="L51" i="7"/>
  <c r="M51" i="7"/>
  <c r="F52" i="7"/>
  <c r="H52" i="7"/>
  <c r="I52" i="7"/>
  <c r="J52" i="7"/>
  <c r="K52" i="7"/>
  <c r="L52" i="7"/>
  <c r="M52" i="7"/>
  <c r="F53" i="7"/>
  <c r="H53" i="7"/>
  <c r="I53" i="7"/>
  <c r="J53" i="7"/>
  <c r="K53" i="7"/>
  <c r="K78" i="7" s="1"/>
  <c r="L53" i="7"/>
  <c r="M53" i="7"/>
  <c r="F54" i="7"/>
  <c r="H54" i="7"/>
  <c r="H67" i="7" s="1"/>
  <c r="I54" i="7"/>
  <c r="J54" i="7"/>
  <c r="K54" i="7"/>
  <c r="L54" i="7"/>
  <c r="M54" i="7"/>
  <c r="F55" i="7"/>
  <c r="H55" i="7"/>
  <c r="I55" i="7"/>
  <c r="I67" i="7" s="1"/>
  <c r="J55" i="7"/>
  <c r="K55" i="7"/>
  <c r="L55" i="7"/>
  <c r="M55" i="7"/>
  <c r="E45" i="7"/>
  <c r="E46" i="7"/>
  <c r="E47" i="7"/>
  <c r="E48" i="7"/>
  <c r="E49" i="7"/>
  <c r="E50" i="7"/>
  <c r="E51" i="7"/>
  <c r="E52" i="7"/>
  <c r="E53" i="7"/>
  <c r="E54" i="7"/>
  <c r="E55" i="7"/>
  <c r="E44" i="7"/>
  <c r="E33" i="7"/>
  <c r="F33" i="7"/>
  <c r="G33" i="7"/>
  <c r="H33" i="7"/>
  <c r="I33" i="7"/>
  <c r="J33" i="7"/>
  <c r="K33" i="7"/>
  <c r="L33" i="7"/>
  <c r="M33" i="7"/>
  <c r="E34" i="7"/>
  <c r="F34" i="7"/>
  <c r="G34" i="7"/>
  <c r="H34" i="7"/>
  <c r="I34" i="7"/>
  <c r="J34" i="7"/>
  <c r="K34" i="7"/>
  <c r="L34" i="7"/>
  <c r="M34" i="7"/>
  <c r="E35" i="7"/>
  <c r="F35" i="7"/>
  <c r="G35" i="7"/>
  <c r="H35" i="7"/>
  <c r="I35" i="7"/>
  <c r="J35" i="7"/>
  <c r="K35" i="7"/>
  <c r="L35" i="7"/>
  <c r="M35" i="7"/>
  <c r="E36" i="7"/>
  <c r="F36" i="7"/>
  <c r="G36" i="7"/>
  <c r="H36" i="7"/>
  <c r="I36" i="7"/>
  <c r="J36" i="7"/>
  <c r="K36" i="7"/>
  <c r="L36" i="7"/>
  <c r="M36" i="7"/>
  <c r="E37" i="7"/>
  <c r="F37" i="7"/>
  <c r="G37" i="7"/>
  <c r="H37" i="7"/>
  <c r="I37" i="7"/>
  <c r="J37" i="7"/>
  <c r="K37" i="7"/>
  <c r="L37" i="7"/>
  <c r="M37" i="7"/>
  <c r="E38" i="7"/>
  <c r="F38" i="7"/>
  <c r="G38" i="7"/>
  <c r="G62" i="7" s="1"/>
  <c r="H38" i="7"/>
  <c r="I38" i="7"/>
  <c r="J38" i="7"/>
  <c r="K38" i="7"/>
  <c r="L38" i="7"/>
  <c r="M38" i="7"/>
  <c r="E39" i="7"/>
  <c r="F39" i="7"/>
  <c r="G39" i="7"/>
  <c r="H39" i="7"/>
  <c r="I39" i="7"/>
  <c r="J39" i="7"/>
  <c r="K39" i="7"/>
  <c r="L39" i="7"/>
  <c r="M39" i="7"/>
  <c r="E40" i="7"/>
  <c r="F40" i="7"/>
  <c r="G40" i="7"/>
  <c r="H40" i="7"/>
  <c r="I40" i="7"/>
  <c r="J40" i="7"/>
  <c r="K40" i="7"/>
  <c r="L40" i="7"/>
  <c r="M40" i="7"/>
  <c r="E41" i="7"/>
  <c r="F41" i="7"/>
  <c r="G41" i="7"/>
  <c r="H41" i="7"/>
  <c r="I41" i="7"/>
  <c r="J41" i="7"/>
  <c r="K41" i="7"/>
  <c r="L41" i="7"/>
  <c r="M41" i="7"/>
  <c r="E42" i="7"/>
  <c r="F42" i="7"/>
  <c r="G42" i="7"/>
  <c r="H42" i="7"/>
  <c r="I42" i="7"/>
  <c r="J42" i="7"/>
  <c r="K42" i="7"/>
  <c r="L42" i="7"/>
  <c r="M42" i="7"/>
  <c r="E43" i="7"/>
  <c r="F43" i="7"/>
  <c r="G43" i="7"/>
  <c r="H43" i="7"/>
  <c r="I43" i="7"/>
  <c r="J43" i="7"/>
  <c r="K43" i="7"/>
  <c r="L43" i="7"/>
  <c r="M43" i="7"/>
  <c r="F32" i="7"/>
  <c r="G32" i="7"/>
  <c r="H32" i="7"/>
  <c r="I32" i="7"/>
  <c r="J32" i="7"/>
  <c r="K32" i="7"/>
  <c r="L32" i="7"/>
  <c r="M32" i="7"/>
  <c r="E32" i="7"/>
  <c r="F44" i="5"/>
  <c r="I44" i="5"/>
  <c r="K44" i="5"/>
  <c r="F45" i="5"/>
  <c r="I45" i="5"/>
  <c r="K45" i="5"/>
  <c r="F46" i="5"/>
  <c r="I46" i="5"/>
  <c r="K46" i="5"/>
  <c r="F47" i="5"/>
  <c r="I47" i="5"/>
  <c r="I76" i="5" s="1"/>
  <c r="K47" i="5"/>
  <c r="M47" i="5"/>
  <c r="F48" i="5"/>
  <c r="I48" i="5"/>
  <c r="K48" i="5"/>
  <c r="M48" i="5"/>
  <c r="F49" i="5"/>
  <c r="I49" i="5"/>
  <c r="K49" i="5"/>
  <c r="M49" i="5"/>
  <c r="F50" i="5"/>
  <c r="H50" i="5"/>
  <c r="I50" i="5"/>
  <c r="K50" i="5"/>
  <c r="L50" i="5"/>
  <c r="F51" i="5"/>
  <c r="H51" i="5"/>
  <c r="I51" i="5"/>
  <c r="K51" i="5"/>
  <c r="L51" i="5"/>
  <c r="M51" i="5"/>
  <c r="F52" i="5"/>
  <c r="H52" i="5"/>
  <c r="I52" i="5"/>
  <c r="K52" i="5"/>
  <c r="L52" i="5"/>
  <c r="M52" i="5"/>
  <c r="F53" i="5"/>
  <c r="H53" i="5"/>
  <c r="I53" i="5"/>
  <c r="L53" i="5"/>
  <c r="F54" i="5"/>
  <c r="H54" i="5"/>
  <c r="I54" i="5"/>
  <c r="F55" i="5"/>
  <c r="F67" i="5" s="1"/>
  <c r="H55" i="5"/>
  <c r="I55" i="5"/>
  <c r="L55" i="5"/>
  <c r="E45" i="5"/>
  <c r="E46" i="5"/>
  <c r="E47" i="5"/>
  <c r="E48" i="5"/>
  <c r="E65" i="5" s="1"/>
  <c r="E49" i="5"/>
  <c r="E50" i="5"/>
  <c r="E51" i="5"/>
  <c r="E52" i="5"/>
  <c r="E53" i="5"/>
  <c r="E78" i="5" s="1"/>
  <c r="E54" i="5"/>
  <c r="E55" i="5"/>
  <c r="E44" i="5"/>
  <c r="F32" i="5"/>
  <c r="G32" i="5"/>
  <c r="H32" i="5"/>
  <c r="I32" i="5"/>
  <c r="L32" i="5"/>
  <c r="F33" i="5"/>
  <c r="G33" i="5"/>
  <c r="H33" i="5"/>
  <c r="I33" i="5"/>
  <c r="L33" i="5"/>
  <c r="F34" i="5"/>
  <c r="G34" i="5"/>
  <c r="H34" i="5"/>
  <c r="I34" i="5"/>
  <c r="L34" i="5"/>
  <c r="F35" i="5"/>
  <c r="G35" i="5"/>
  <c r="H35" i="5"/>
  <c r="I35" i="5"/>
  <c r="K35" i="5"/>
  <c r="K61" i="5" s="1"/>
  <c r="F36" i="5"/>
  <c r="G36" i="5"/>
  <c r="H36" i="5"/>
  <c r="I36" i="5"/>
  <c r="K36" i="5"/>
  <c r="F37" i="5"/>
  <c r="G37" i="5"/>
  <c r="H37" i="5"/>
  <c r="I37" i="5"/>
  <c r="K37" i="5"/>
  <c r="F38" i="5"/>
  <c r="G38" i="5"/>
  <c r="H38" i="5"/>
  <c r="I38" i="5"/>
  <c r="K38" i="5"/>
  <c r="L38" i="5"/>
  <c r="F39" i="5"/>
  <c r="F73" i="5" s="1"/>
  <c r="G39" i="5"/>
  <c r="H39" i="5"/>
  <c r="H62" i="5" s="1"/>
  <c r="I39" i="5"/>
  <c r="K39" i="5"/>
  <c r="L39" i="5"/>
  <c r="F40" i="5"/>
  <c r="G40" i="5"/>
  <c r="H40" i="5"/>
  <c r="I40" i="5"/>
  <c r="K40" i="5"/>
  <c r="L40" i="5"/>
  <c r="F41" i="5"/>
  <c r="G41" i="5"/>
  <c r="H41" i="5"/>
  <c r="I41" i="5"/>
  <c r="K41" i="5"/>
  <c r="L41" i="5"/>
  <c r="F42" i="5"/>
  <c r="G42" i="5"/>
  <c r="H42" i="5"/>
  <c r="I42" i="5"/>
  <c r="K42" i="5"/>
  <c r="L42" i="5"/>
  <c r="F43" i="5"/>
  <c r="G43" i="5"/>
  <c r="H43" i="5"/>
  <c r="I43" i="5"/>
  <c r="K43" i="5"/>
  <c r="L43" i="5"/>
  <c r="E33" i="5"/>
  <c r="E34" i="5"/>
  <c r="E35" i="5"/>
  <c r="E36" i="5"/>
  <c r="E37" i="5"/>
  <c r="E38" i="5"/>
  <c r="E39" i="5"/>
  <c r="E40" i="5"/>
  <c r="E41" i="5"/>
  <c r="E42" i="5"/>
  <c r="E43" i="5"/>
  <c r="E32" i="5"/>
  <c r="L78" i="7"/>
  <c r="J78" i="7"/>
  <c r="M74" i="7"/>
  <c r="F63" i="7"/>
  <c r="E74" i="7"/>
  <c r="I62" i="7"/>
  <c r="H62" i="7"/>
  <c r="L71" i="5"/>
  <c r="L60" i="5"/>
  <c r="G61" i="5"/>
  <c r="H67" i="5"/>
  <c r="F78" i="5" l="1"/>
  <c r="L76" i="7"/>
  <c r="E65" i="7"/>
  <c r="K61" i="7"/>
  <c r="J61" i="7"/>
  <c r="I64" i="7"/>
  <c r="H64" i="7"/>
  <c r="E71" i="7"/>
  <c r="F71" i="7"/>
  <c r="J76" i="7"/>
  <c r="M76" i="7"/>
  <c r="J75" i="7"/>
  <c r="I66" i="7"/>
  <c r="F66" i="7"/>
  <c r="F64" i="7"/>
  <c r="M77" i="7"/>
  <c r="J62" i="7"/>
  <c r="E64" i="7"/>
  <c r="F67" i="7"/>
  <c r="L77" i="7"/>
  <c r="H65" i="7"/>
  <c r="G63" i="7"/>
  <c r="I63" i="7"/>
  <c r="K73" i="7"/>
  <c r="L73" i="7"/>
  <c r="F72" i="7"/>
  <c r="G72" i="7"/>
  <c r="I71" i="7"/>
  <c r="J77" i="7"/>
  <c r="F65" i="7"/>
  <c r="K75" i="7"/>
  <c r="L77" i="5"/>
  <c r="L62" i="5"/>
  <c r="L73" i="5"/>
  <c r="K66" i="5"/>
  <c r="K62" i="5"/>
  <c r="K73" i="5"/>
  <c r="K72" i="5"/>
  <c r="H66" i="5"/>
  <c r="F76" i="5"/>
  <c r="F65" i="5"/>
  <c r="G72" i="5"/>
  <c r="H72" i="5"/>
  <c r="G60" i="5"/>
  <c r="G63" i="5"/>
  <c r="E74" i="5"/>
  <c r="I63" i="5"/>
  <c r="I62" i="5"/>
  <c r="I66" i="5"/>
  <c r="H73" i="5"/>
  <c r="G62" i="5"/>
  <c r="F62" i="5"/>
  <c r="E62" i="5"/>
  <c r="H77" i="5"/>
  <c r="H61" i="5"/>
  <c r="I73" i="5"/>
  <c r="G73" i="5"/>
  <c r="E61" i="5"/>
  <c r="E60" i="5"/>
  <c r="I72" i="5"/>
  <c r="I71" i="5"/>
  <c r="L67" i="5"/>
  <c r="E72" i="5"/>
  <c r="H74" i="5"/>
  <c r="H71" i="5"/>
  <c r="F77" i="5"/>
  <c r="K77" i="5"/>
  <c r="I77" i="5"/>
  <c r="I74" i="5"/>
  <c r="E63" i="5"/>
  <c r="F63" i="5"/>
  <c r="F72" i="5"/>
  <c r="F71" i="5"/>
  <c r="E76" i="5"/>
  <c r="I67" i="5"/>
  <c r="H78" i="5"/>
  <c r="M66" i="5"/>
  <c r="K65" i="5"/>
  <c r="I75" i="5"/>
  <c r="F75" i="5"/>
  <c r="G71" i="5"/>
  <c r="L74" i="5"/>
  <c r="E67" i="5"/>
  <c r="G74" i="5"/>
  <c r="F60" i="5"/>
  <c r="I78" i="5"/>
  <c r="F66" i="5"/>
  <c r="H63" i="5"/>
  <c r="F61" i="5"/>
  <c r="F74" i="5"/>
  <c r="I64" i="5"/>
  <c r="K76" i="5"/>
  <c r="L66" i="5"/>
  <c r="F64" i="5"/>
  <c r="I65" i="5"/>
  <c r="L63" i="5"/>
  <c r="I60" i="5"/>
  <c r="L78" i="5"/>
  <c r="M77" i="5"/>
  <c r="I61" i="5"/>
  <c r="H60" i="5"/>
  <c r="L74" i="7"/>
  <c r="M76" i="5"/>
  <c r="K77" i="7"/>
  <c r="I65" i="7"/>
  <c r="M75" i="7"/>
  <c r="E77" i="5"/>
  <c r="J60" i="7"/>
  <c r="E67" i="7"/>
  <c r="M78" i="7"/>
  <c r="E64" i="5"/>
  <c r="E73" i="5"/>
  <c r="M71" i="7"/>
  <c r="E66" i="7"/>
  <c r="K76" i="7"/>
  <c r="E71" i="5"/>
  <c r="M65" i="5"/>
  <c r="E66" i="5"/>
  <c r="E75" i="5"/>
  <c r="G71" i="7"/>
  <c r="L72" i="7"/>
  <c r="H71" i="7"/>
  <c r="E72" i="7"/>
  <c r="M72" i="7"/>
  <c r="H63" i="7"/>
  <c r="K60" i="7"/>
  <c r="H61" i="7"/>
  <c r="E73" i="7"/>
  <c r="M73" i="7"/>
  <c r="J74" i="7"/>
  <c r="L60" i="7"/>
  <c r="I61" i="7"/>
  <c r="F73" i="7"/>
  <c r="K74" i="7"/>
  <c r="J67" i="7"/>
  <c r="M60" i="7"/>
  <c r="J63" i="7"/>
  <c r="J64" i="7"/>
  <c r="J65" i="7"/>
  <c r="J66" i="7"/>
  <c r="H72" i="7"/>
  <c r="L61" i="7"/>
  <c r="F74" i="7"/>
  <c r="E60" i="7"/>
  <c r="G73" i="7"/>
  <c r="K62" i="7"/>
  <c r="E78" i="7"/>
  <c r="F60" i="7"/>
  <c r="E61" i="7"/>
  <c r="M61" i="7"/>
  <c r="L62" i="7"/>
  <c r="K63" i="7"/>
  <c r="K64" i="7"/>
  <c r="K65" i="7"/>
  <c r="K66" i="7"/>
  <c r="K67" i="7"/>
  <c r="J71" i="7"/>
  <c r="I72" i="7"/>
  <c r="H73" i="7"/>
  <c r="G74" i="7"/>
  <c r="F75" i="7"/>
  <c r="F76" i="7"/>
  <c r="F77" i="7"/>
  <c r="F78" i="7"/>
  <c r="E75" i="7"/>
  <c r="G60" i="7"/>
  <c r="F61" i="7"/>
  <c r="E62" i="7"/>
  <c r="M62" i="7"/>
  <c r="L63" i="7"/>
  <c r="L64" i="7"/>
  <c r="L65" i="7"/>
  <c r="L66" i="7"/>
  <c r="L67" i="7"/>
  <c r="K71" i="7"/>
  <c r="J72" i="7"/>
  <c r="I73" i="7"/>
  <c r="H74" i="7"/>
  <c r="H75" i="7"/>
  <c r="H76" i="7"/>
  <c r="H77" i="7"/>
  <c r="H78" i="7"/>
  <c r="E77" i="7"/>
  <c r="H60" i="7"/>
  <c r="G61" i="7"/>
  <c r="F62" i="7"/>
  <c r="E63" i="7"/>
  <c r="M63" i="7"/>
  <c r="M64" i="7"/>
  <c r="M65" i="7"/>
  <c r="M66" i="7"/>
  <c r="M67" i="7"/>
  <c r="L71" i="7"/>
  <c r="K72" i="7"/>
  <c r="J73" i="7"/>
  <c r="I74" i="7"/>
  <c r="I75" i="7"/>
  <c r="I76" i="7"/>
  <c r="I77" i="7"/>
  <c r="I78" i="7"/>
  <c r="E76" i="7"/>
  <c r="I60" i="7"/>
</calcChain>
</file>

<file path=xl/sharedStrings.xml><?xml version="1.0" encoding="utf-8"?>
<sst xmlns="http://schemas.openxmlformats.org/spreadsheetml/2006/main" count="720" uniqueCount="49">
  <si>
    <t>DMP</t>
  </si>
  <si>
    <t>DEP</t>
  </si>
  <si>
    <t>BPA</t>
  </si>
  <si>
    <t>DBP</t>
  </si>
  <si>
    <t>BzBP</t>
  </si>
  <si>
    <t>DEHP</t>
  </si>
  <si>
    <t>DNOP</t>
  </si>
  <si>
    <t>DINP</t>
  </si>
  <si>
    <t>DIDP</t>
  </si>
  <si>
    <t>LDPE</t>
  </si>
  <si>
    <t>PVC</t>
  </si>
  <si>
    <t>MPs type</t>
  </si>
  <si>
    <t>PBET method</t>
  </si>
  <si>
    <t>GIT fluid</t>
  </si>
  <si>
    <t>Gastric</t>
  </si>
  <si>
    <t>Weight Sample (g)</t>
  </si>
  <si>
    <t>MMP</t>
  </si>
  <si>
    <t>MEP</t>
  </si>
  <si>
    <t>Phthalic acid</t>
  </si>
  <si>
    <t>Molecular weights</t>
  </si>
  <si>
    <t>Certified concentrations of PAEs and BPA in LDPE and PVC reference materials</t>
  </si>
  <si>
    <r>
      <t>Cocnentration (</t>
    </r>
    <r>
      <rPr>
        <sz val="11"/>
        <color theme="1"/>
        <rFont val="Calibri"/>
        <family val="2"/>
      </rPr>
      <t>µg/g)</t>
    </r>
  </si>
  <si>
    <t>Gastrointestinal</t>
  </si>
  <si>
    <t>ng of PAEs and BPA in the bioaccessible fraction</t>
  </si>
  <si>
    <t>Standard deviation (% of PAEs and BPA extracted in the bioaccessible fraction)</t>
  </si>
  <si>
    <t>Average (% of PAEs and BPA extracted in the bioaccessible fraction)</t>
  </si>
  <si>
    <t>ng of PAEs and BPA in the non-bioaccessible fraction</t>
  </si>
  <si>
    <t>% of PAEs and BPA in the bioaccessible fraction</t>
  </si>
  <si>
    <t>% of PAEs and BPA in the non-bioaccessible fraction</t>
  </si>
  <si>
    <t>Average (% of PAEs and BPA in the non-bioaccessible fraction)</t>
  </si>
  <si>
    <t>Standard deviation (% of PAEs and BPA in the non-bioaccessible fraction)</t>
  </si>
  <si>
    <t>ng of hydrolysis products in bioaccessible fraction</t>
  </si>
  <si>
    <t>ng of PAEs hydrolysed</t>
  </si>
  <si>
    <t>% of PAEs hydrolysed</t>
  </si>
  <si>
    <t>Average (% of PAEs hydrolysed)</t>
  </si>
  <si>
    <t>Standard deviation (% of PAEs hydrolysed)</t>
  </si>
  <si>
    <t>Aqueous extractant</t>
  </si>
  <si>
    <t>Ultrapure water</t>
  </si>
  <si>
    <t>Sea water</t>
  </si>
  <si>
    <t>ng of PAEs and BPA in the leachable fraction</t>
  </si>
  <si>
    <t>% of PAEs and BPA in the leachable fraction</t>
  </si>
  <si>
    <t>Average (% of PAEs and BPA extracted in the leachable fraction)</t>
  </si>
  <si>
    <t>Standard deviation (% of PAEs and BPA extracted in the lecahable fraction)</t>
  </si>
  <si>
    <t>ng of PAEs and BPA in the non-leachable fraction</t>
  </si>
  <si>
    <t>% of PAEs and BPA in the non-leachable fraction</t>
  </si>
  <si>
    <t>Average (% of PAEs and BPA extracted in the non-leachable fraction)</t>
  </si>
  <si>
    <t>Standard deviation (% of PAEs and BPA extracted in the non-lecahable fraction)</t>
  </si>
  <si>
    <t>Carter</t>
  </si>
  <si>
    <t>Hamdan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</si>
</sst>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1" xfId="0" applyBorder="1"/>
    <xf numFmtId="165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/>
    <xf numFmtId="0" fontId="0" fillId="0" borderId="1" xfId="0" applyBorder="1"/>
    <xf numFmtId="165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1" fontId="3" fillId="0" borderId="1" xfId="0" applyNumberFormat="1" applyFont="1" applyBorder="1"/>
    <xf numFmtId="0" fontId="0" fillId="0" borderId="1" xfId="0" applyBorder="1" applyAlignment="1">
      <alignment horizontal="right"/>
    </xf>
    <xf numFmtId="1" fontId="0" fillId="0" borderId="1" xfId="0" applyNumberFormat="1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"/>
  <sheetViews>
    <sheetView tabSelected="1" workbookViewId="0">
      <selection activeCell="F15" sqref="F15"/>
    </sheetView>
  </sheetViews>
  <sheetFormatPr baseColWidth="10" defaultRowHeight="15" x14ac:dyDescent="0.25"/>
  <sheetData>
    <row r="1" spans="2:11" x14ac:dyDescent="0.25">
      <c r="B1" s="3" t="s">
        <v>20</v>
      </c>
    </row>
    <row r="2" spans="2:11" x14ac:dyDescent="0.25">
      <c r="B2" s="3"/>
    </row>
    <row r="3" spans="2:11" x14ac:dyDescent="0.25">
      <c r="B3" s="4"/>
      <c r="C3" s="27" t="s">
        <v>21</v>
      </c>
      <c r="D3" s="27"/>
      <c r="E3" s="27"/>
      <c r="F3" s="27"/>
      <c r="G3" s="27"/>
      <c r="H3" s="27"/>
      <c r="I3" s="27"/>
      <c r="J3" s="27"/>
      <c r="K3" s="27"/>
    </row>
    <row r="4" spans="2:11" x14ac:dyDescent="0.25">
      <c r="B4" s="4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</row>
    <row r="5" spans="2:11" x14ac:dyDescent="0.25">
      <c r="B5" s="4" t="s">
        <v>9</v>
      </c>
      <c r="C5" s="4">
        <v>3002</v>
      </c>
      <c r="D5" s="4">
        <v>3002</v>
      </c>
      <c r="E5" s="4">
        <v>2995</v>
      </c>
      <c r="F5" s="4">
        <v>2994</v>
      </c>
      <c r="G5" s="4">
        <v>2991</v>
      </c>
      <c r="H5" s="4">
        <v>2998</v>
      </c>
      <c r="I5" s="4">
        <v>2996</v>
      </c>
      <c r="J5" s="4">
        <v>29944</v>
      </c>
      <c r="K5" s="4">
        <v>30005</v>
      </c>
    </row>
    <row r="6" spans="2:11" x14ac:dyDescent="0.25">
      <c r="B6" s="4" t="s">
        <v>10</v>
      </c>
      <c r="C6" s="4">
        <v>3005</v>
      </c>
      <c r="D6" s="4">
        <v>3001</v>
      </c>
      <c r="E6" s="4"/>
      <c r="F6" s="4">
        <v>3014</v>
      </c>
      <c r="G6" s="4">
        <v>2999</v>
      </c>
      <c r="H6" s="4">
        <v>3006</v>
      </c>
      <c r="I6" s="4">
        <v>3001</v>
      </c>
      <c r="J6" s="4">
        <v>30051</v>
      </c>
      <c r="K6" s="4">
        <v>30021</v>
      </c>
    </row>
  </sheetData>
  <mergeCells count="1">
    <mergeCell ref="C3:K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6"/>
  <sheetViews>
    <sheetView topLeftCell="A22" workbookViewId="0">
      <selection activeCell="Q51" sqref="Q51"/>
    </sheetView>
  </sheetViews>
  <sheetFormatPr baseColWidth="10" defaultRowHeight="15" x14ac:dyDescent="0.25"/>
  <cols>
    <col min="2" max="2" width="16.85546875" bestFit="1" customWidth="1"/>
    <col min="4" max="4" width="17.85546875" bestFit="1" customWidth="1"/>
    <col min="5" max="5" width="14.7109375" customWidth="1"/>
    <col min="6" max="6" width="13" customWidth="1"/>
    <col min="7" max="7" width="13.140625" customWidth="1"/>
    <col min="8" max="8" width="16.85546875" style="11" bestFit="1" customWidth="1"/>
  </cols>
  <sheetData>
    <row r="2" spans="2:17" x14ac:dyDescent="0.25">
      <c r="B2" s="4"/>
      <c r="C2" s="4"/>
      <c r="D2" s="4"/>
      <c r="E2" s="28" t="s">
        <v>39</v>
      </c>
      <c r="F2" s="29"/>
      <c r="G2" s="30"/>
      <c r="H2" s="28" t="s">
        <v>43</v>
      </c>
      <c r="I2" s="29"/>
      <c r="J2" s="29"/>
      <c r="K2" s="29"/>
      <c r="L2" s="29"/>
      <c r="M2" s="29"/>
      <c r="N2" s="29"/>
      <c r="O2" s="29"/>
      <c r="P2" s="29"/>
      <c r="Q2" s="30"/>
    </row>
    <row r="3" spans="2:17" x14ac:dyDescent="0.25">
      <c r="B3" s="4" t="s">
        <v>15</v>
      </c>
      <c r="C3" s="4" t="s">
        <v>11</v>
      </c>
      <c r="D3" s="4" t="s">
        <v>36</v>
      </c>
      <c r="E3" s="4" t="s">
        <v>0</v>
      </c>
      <c r="F3" s="4" t="s">
        <v>1</v>
      </c>
      <c r="G3" s="4" t="s">
        <v>2</v>
      </c>
      <c r="H3" s="12" t="s">
        <v>15</v>
      </c>
      <c r="I3" s="12" t="s">
        <v>0</v>
      </c>
      <c r="J3" s="12" t="s">
        <v>1</v>
      </c>
      <c r="K3" s="12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2" t="s">
        <v>8</v>
      </c>
    </row>
    <row r="4" spans="2:17" x14ac:dyDescent="0.25">
      <c r="B4" s="5">
        <v>0.10644000000000001</v>
      </c>
      <c r="C4" s="4" t="s">
        <v>9</v>
      </c>
      <c r="D4" s="4" t="s">
        <v>37</v>
      </c>
      <c r="E4" s="6">
        <v>264.10749493046382</v>
      </c>
      <c r="F4" s="6">
        <v>164.81058529711254</v>
      </c>
      <c r="G4" s="6">
        <v>119.80887414976559</v>
      </c>
      <c r="H4" s="13">
        <v>9.8059999999999981E-2</v>
      </c>
      <c r="I4" s="6">
        <v>22.648966790762596</v>
      </c>
      <c r="J4" s="6">
        <v>146.79122423776974</v>
      </c>
      <c r="K4" s="6">
        <v>189.37355755254535</v>
      </c>
      <c r="L4" s="6">
        <v>309.21045393369684</v>
      </c>
      <c r="M4" s="6">
        <v>310.78422007958159</v>
      </c>
      <c r="N4" s="6">
        <v>305.38418932906654</v>
      </c>
      <c r="O4" s="14">
        <v>351.46274687185286</v>
      </c>
      <c r="P4" s="14">
        <v>2716.0844106452782</v>
      </c>
      <c r="Q4" s="14">
        <v>3099.7908752551311</v>
      </c>
    </row>
    <row r="5" spans="2:17" x14ac:dyDescent="0.25">
      <c r="B5" s="5">
        <v>0.10689</v>
      </c>
      <c r="C5" s="4" t="s">
        <v>9</v>
      </c>
      <c r="D5" s="4" t="s">
        <v>37</v>
      </c>
      <c r="E5" s="6">
        <v>251.28291495953746</v>
      </c>
      <c r="F5" s="6">
        <v>167.12159412243957</v>
      </c>
      <c r="G5" s="6">
        <v>116.12457971809653</v>
      </c>
      <c r="H5" s="13">
        <v>9.8779999999999993E-2</v>
      </c>
      <c r="I5" s="6">
        <v>25.044052298776105</v>
      </c>
      <c r="J5" s="6">
        <v>158.04409770774589</v>
      </c>
      <c r="K5" s="6">
        <v>201.50664291453521</v>
      </c>
      <c r="L5" s="6">
        <v>317.6112458364193</v>
      </c>
      <c r="M5" s="6">
        <v>342.93090582819923</v>
      </c>
      <c r="N5" s="6">
        <v>315.12312075727539</v>
      </c>
      <c r="O5" s="14">
        <v>326.36480094439645</v>
      </c>
      <c r="P5" s="14">
        <v>2877.6446454827123</v>
      </c>
      <c r="Q5" s="14">
        <v>3589.5756992009347</v>
      </c>
    </row>
    <row r="6" spans="2:17" x14ac:dyDescent="0.25">
      <c r="B6" s="5">
        <v>9.8049999999999998E-2</v>
      </c>
      <c r="C6" s="4" t="s">
        <v>9</v>
      </c>
      <c r="D6" s="4" t="s">
        <v>37</v>
      </c>
      <c r="E6" s="6">
        <v>243.41120872709831</v>
      </c>
      <c r="F6" s="6">
        <v>166.36804705588801</v>
      </c>
      <c r="G6" s="6">
        <v>129.50349733167781</v>
      </c>
      <c r="H6" s="13">
        <v>8.9290000000000008E-2</v>
      </c>
      <c r="I6" s="6">
        <v>20.208610301286011</v>
      </c>
      <c r="J6" s="6">
        <v>143.02473877282662</v>
      </c>
      <c r="K6" s="6">
        <v>161.10053996873219</v>
      </c>
      <c r="L6" s="6">
        <v>268.56004631434632</v>
      </c>
      <c r="M6" s="6">
        <v>241.81228340519644</v>
      </c>
      <c r="N6" s="6">
        <v>221.92281880105679</v>
      </c>
      <c r="O6" s="14">
        <v>327.69135021376974</v>
      </c>
      <c r="P6" s="14">
        <v>2418.4593485153732</v>
      </c>
      <c r="Q6" s="14">
        <v>2784.1863015787048</v>
      </c>
    </row>
    <row r="7" spans="2:17" x14ac:dyDescent="0.25">
      <c r="B7" s="5">
        <v>0.10188999999999999</v>
      </c>
      <c r="C7" s="4" t="s">
        <v>9</v>
      </c>
      <c r="D7" s="4" t="s">
        <v>38</v>
      </c>
      <c r="E7" s="6">
        <v>263.658463992544</v>
      </c>
      <c r="F7" s="6">
        <v>142.21908367238183</v>
      </c>
      <c r="G7" s="6">
        <v>109.46173902001931</v>
      </c>
      <c r="H7" s="13">
        <v>9.2290000000000011E-2</v>
      </c>
      <c r="I7" s="6">
        <v>28.898906502888476</v>
      </c>
      <c r="J7" s="6">
        <v>161.82786931663472</v>
      </c>
      <c r="K7" s="6">
        <v>165.95129593678763</v>
      </c>
      <c r="L7" s="6">
        <v>294.04163505614025</v>
      </c>
      <c r="M7" s="6">
        <v>293.48977011080018</v>
      </c>
      <c r="N7" s="6">
        <v>231.71614560777755</v>
      </c>
      <c r="O7" s="14">
        <v>323.83741854009986</v>
      </c>
      <c r="P7" s="14">
        <v>2531.2279591624083</v>
      </c>
      <c r="Q7" s="14">
        <v>2959.5977215045336</v>
      </c>
    </row>
    <row r="8" spans="2:17" x14ac:dyDescent="0.25">
      <c r="B8" s="5">
        <v>0.11179</v>
      </c>
      <c r="C8" s="4" t="s">
        <v>9</v>
      </c>
      <c r="D8" s="4" t="s">
        <v>38</v>
      </c>
      <c r="E8" s="6">
        <v>256.0819930855202</v>
      </c>
      <c r="F8" s="6">
        <v>138.1495216692029</v>
      </c>
      <c r="G8" s="6">
        <v>110.07984672842454</v>
      </c>
      <c r="H8" s="13">
        <v>9.6829999999999999E-2</v>
      </c>
      <c r="I8" s="6">
        <v>22.479587075274264</v>
      </c>
      <c r="J8" s="6">
        <v>145.07200946810741</v>
      </c>
      <c r="K8" s="6">
        <v>172.5558717901383</v>
      </c>
      <c r="L8" s="6">
        <v>247.01209548627634</v>
      </c>
      <c r="M8" s="6">
        <v>262.23014425580806</v>
      </c>
      <c r="N8" s="6">
        <v>276.74860504669186</v>
      </c>
      <c r="O8" s="14">
        <v>326.27456616155877</v>
      </c>
      <c r="P8" s="14">
        <v>2452.8006936857687</v>
      </c>
      <c r="Q8" s="14">
        <v>2681.7967026686019</v>
      </c>
    </row>
    <row r="9" spans="2:17" x14ac:dyDescent="0.25">
      <c r="B9" s="5">
        <v>0.10637000000000001</v>
      </c>
      <c r="C9" s="4" t="s">
        <v>9</v>
      </c>
      <c r="D9" s="4" t="s">
        <v>38</v>
      </c>
      <c r="E9" s="6">
        <v>258.02646842551951</v>
      </c>
      <c r="F9" s="6">
        <v>145.73229864653899</v>
      </c>
      <c r="G9" s="6">
        <v>103.52745604433579</v>
      </c>
      <c r="H9" s="13">
        <v>9.6829999999999999E-2</v>
      </c>
      <c r="I9" s="6">
        <v>24.208436148041518</v>
      </c>
      <c r="J9" s="6">
        <v>164.24104943945741</v>
      </c>
      <c r="K9" s="6">
        <v>198.74818463162347</v>
      </c>
      <c r="L9" s="6">
        <v>288.11794616200348</v>
      </c>
      <c r="M9" s="6">
        <v>286.04577267749193</v>
      </c>
      <c r="N9" s="6">
        <v>306.27124364399521</v>
      </c>
      <c r="O9" s="14">
        <v>299.21335092866184</v>
      </c>
      <c r="P9" s="14">
        <v>2841.7433277581827</v>
      </c>
      <c r="Q9" s="14">
        <v>2932.1779322790408</v>
      </c>
    </row>
    <row r="10" spans="2:17" x14ac:dyDescent="0.25">
      <c r="B10" s="5">
        <v>9.8110000000000003E-2</v>
      </c>
      <c r="C10" s="4" t="s">
        <v>10</v>
      </c>
      <c r="D10" s="4" t="s">
        <v>37</v>
      </c>
      <c r="E10" s="6">
        <v>152.48771923879633</v>
      </c>
      <c r="F10" s="6">
        <v>136.02535373500749</v>
      </c>
      <c r="G10" s="6"/>
      <c r="H10" s="13">
        <v>9.6099999999999991E-2</v>
      </c>
      <c r="I10" s="6">
        <v>86.812310633201136</v>
      </c>
      <c r="J10" s="6">
        <v>95.228089465563869</v>
      </c>
      <c r="K10" s="6"/>
      <c r="L10" s="6">
        <v>270.9583471739798</v>
      </c>
      <c r="M10" s="6">
        <v>334.14607280183498</v>
      </c>
      <c r="N10" s="6">
        <v>322.94990372930801</v>
      </c>
      <c r="O10" s="14">
        <v>268.73054672907841</v>
      </c>
      <c r="P10" s="14">
        <v>1950.2301258943655</v>
      </c>
      <c r="Q10" s="14">
        <v>2301.7292183327932</v>
      </c>
    </row>
    <row r="11" spans="2:17" x14ac:dyDescent="0.25">
      <c r="B11" s="5">
        <v>9.9269999999999997E-2</v>
      </c>
      <c r="C11" s="4" t="s">
        <v>10</v>
      </c>
      <c r="D11" s="4" t="s">
        <v>37</v>
      </c>
      <c r="E11" s="6">
        <v>149.71995305652072</v>
      </c>
      <c r="F11" s="6">
        <v>140.42348855552288</v>
      </c>
      <c r="G11" s="6"/>
      <c r="H11" s="13">
        <v>9.6849999999999992E-2</v>
      </c>
      <c r="I11" s="6">
        <v>69.476768164435029</v>
      </c>
      <c r="J11" s="6">
        <v>76.95914222308609</v>
      </c>
      <c r="K11" s="6"/>
      <c r="L11" s="6">
        <v>226.6647363820841</v>
      </c>
      <c r="M11" s="6">
        <v>277.09517405700569</v>
      </c>
      <c r="N11" s="6">
        <v>240.30429294628723</v>
      </c>
      <c r="O11" s="14">
        <v>294.51925834395507</v>
      </c>
      <c r="P11" s="14">
        <v>2181.2866248674618</v>
      </c>
      <c r="Q11" s="14">
        <v>2020.4507026529377</v>
      </c>
    </row>
    <row r="12" spans="2:17" x14ac:dyDescent="0.25">
      <c r="B12" s="5">
        <v>0.10063</v>
      </c>
      <c r="C12" s="4" t="s">
        <v>10</v>
      </c>
      <c r="D12" s="4" t="s">
        <v>37</v>
      </c>
      <c r="E12" s="6">
        <v>145.70530897814714</v>
      </c>
      <c r="F12" s="6">
        <v>136.07078752916175</v>
      </c>
      <c r="G12" s="6"/>
      <c r="H12" s="13">
        <v>9.9000000000000005E-2</v>
      </c>
      <c r="I12" s="6">
        <v>46.016840623098588</v>
      </c>
      <c r="J12" s="6">
        <v>51.509522279592346</v>
      </c>
      <c r="K12" s="6"/>
      <c r="L12" s="6">
        <v>175.3878594725964</v>
      </c>
      <c r="M12" s="6">
        <v>221.53839102172478</v>
      </c>
      <c r="N12" s="6">
        <v>159.09440993624068</v>
      </c>
      <c r="O12" s="14">
        <v>229.45555478841578</v>
      </c>
      <c r="P12" s="14">
        <v>2089.9216791979693</v>
      </c>
      <c r="Q12" s="14">
        <v>2029.8136966015168</v>
      </c>
    </row>
    <row r="13" spans="2:17" x14ac:dyDescent="0.25">
      <c r="B13" s="5">
        <v>0.10019</v>
      </c>
      <c r="C13" s="4" t="s">
        <v>10</v>
      </c>
      <c r="D13" s="4" t="s">
        <v>38</v>
      </c>
      <c r="E13" s="6">
        <v>154.87363094589281</v>
      </c>
      <c r="F13" s="6">
        <v>108.18068015280954</v>
      </c>
      <c r="G13" s="6"/>
      <c r="H13" s="13">
        <v>9.4140000000000001E-2</v>
      </c>
      <c r="I13" s="6">
        <v>80.895384148297921</v>
      </c>
      <c r="J13" s="6">
        <v>111.64445714344527</v>
      </c>
      <c r="K13" s="6"/>
      <c r="L13" s="6">
        <v>263.0344820149387</v>
      </c>
      <c r="M13" s="6">
        <v>346.35988873267019</v>
      </c>
      <c r="N13" s="6">
        <v>311.79854541031017</v>
      </c>
      <c r="O13" s="14">
        <v>264.27381882185648</v>
      </c>
      <c r="P13" s="14">
        <v>1937.1555325807417</v>
      </c>
      <c r="Q13" s="14">
        <v>2491.520040998957</v>
      </c>
    </row>
    <row r="14" spans="2:17" x14ac:dyDescent="0.25">
      <c r="B14" s="5">
        <v>9.8619999999999999E-2</v>
      </c>
      <c r="C14" s="4" t="s">
        <v>10</v>
      </c>
      <c r="D14" s="4" t="s">
        <v>38</v>
      </c>
      <c r="E14" s="6">
        <v>147.90960254159856</v>
      </c>
      <c r="F14" s="6">
        <v>101.14010076502869</v>
      </c>
      <c r="G14" s="6"/>
      <c r="H14" s="13">
        <v>9.6909999999999996E-2</v>
      </c>
      <c r="I14" s="6">
        <v>52.712525884226174</v>
      </c>
      <c r="J14" s="6">
        <v>77.044155341465824</v>
      </c>
      <c r="K14" s="6"/>
      <c r="L14" s="6">
        <v>201.58233496560825</v>
      </c>
      <c r="M14" s="6">
        <v>229.31689374344327</v>
      </c>
      <c r="N14" s="6">
        <v>245.797741592119</v>
      </c>
      <c r="O14" s="14">
        <v>290.19149320615116</v>
      </c>
      <c r="P14" s="14">
        <v>2191.6789612385046</v>
      </c>
      <c r="Q14" s="14">
        <v>2457.8278607400052</v>
      </c>
    </row>
    <row r="15" spans="2:17" x14ac:dyDescent="0.25">
      <c r="B15" s="5">
        <v>0.1002</v>
      </c>
      <c r="C15" s="4" t="s">
        <v>10</v>
      </c>
      <c r="D15" s="4" t="s">
        <v>38</v>
      </c>
      <c r="E15" s="6">
        <v>160.35485049927615</v>
      </c>
      <c r="F15" s="6">
        <v>106.39334457184782</v>
      </c>
      <c r="G15" s="6"/>
      <c r="H15" s="13">
        <v>9.7629999999999995E-2</v>
      </c>
      <c r="I15" s="6">
        <v>57.552383766660974</v>
      </c>
      <c r="J15" s="6">
        <v>89.224151997396675</v>
      </c>
      <c r="K15" s="6"/>
      <c r="L15" s="6">
        <v>227.74766585445789</v>
      </c>
      <c r="M15" s="6">
        <v>270.15481501020162</v>
      </c>
      <c r="N15" s="6">
        <v>263.13641212311705</v>
      </c>
      <c r="O15" s="14">
        <v>253.87321739233087</v>
      </c>
      <c r="P15" s="14">
        <v>2185.2042093663649</v>
      </c>
      <c r="Q15" s="14">
        <v>2153.4941875119584</v>
      </c>
    </row>
    <row r="18" spans="2:17" x14ac:dyDescent="0.25">
      <c r="C18" s="4"/>
      <c r="D18" s="4"/>
      <c r="E18" s="28" t="s">
        <v>40</v>
      </c>
      <c r="F18" s="29"/>
      <c r="G18" s="30"/>
      <c r="H18" s="18"/>
      <c r="I18" s="28" t="s">
        <v>44</v>
      </c>
      <c r="J18" s="29"/>
      <c r="K18" s="29"/>
      <c r="L18" s="29"/>
      <c r="M18" s="29"/>
      <c r="N18" s="29"/>
      <c r="O18" s="29"/>
      <c r="P18" s="29"/>
      <c r="Q18" s="30"/>
    </row>
    <row r="19" spans="2:17" x14ac:dyDescent="0.25">
      <c r="C19" s="4" t="s">
        <v>11</v>
      </c>
      <c r="D19" s="4" t="s">
        <v>12</v>
      </c>
      <c r="E19" s="4" t="s">
        <v>0</v>
      </c>
      <c r="F19" s="4" t="s">
        <v>1</v>
      </c>
      <c r="G19" s="4" t="s">
        <v>2</v>
      </c>
      <c r="H19" s="12"/>
      <c r="I19" s="12" t="s">
        <v>0</v>
      </c>
      <c r="J19" s="12" t="s">
        <v>1</v>
      </c>
      <c r="K19" s="12" t="s">
        <v>2</v>
      </c>
      <c r="L19" s="12" t="s">
        <v>3</v>
      </c>
      <c r="M19" s="12" t="s">
        <v>4</v>
      </c>
      <c r="N19" s="12" t="s">
        <v>5</v>
      </c>
      <c r="O19" s="12" t="s">
        <v>6</v>
      </c>
      <c r="P19" s="12" t="s">
        <v>7</v>
      </c>
      <c r="Q19" s="12" t="s">
        <v>8</v>
      </c>
    </row>
    <row r="20" spans="2:17" x14ac:dyDescent="0.25">
      <c r="B20" s="1"/>
      <c r="C20" s="12" t="s">
        <v>9</v>
      </c>
      <c r="D20" s="12" t="s">
        <v>37</v>
      </c>
      <c r="E20" s="7">
        <f>E4/($B4*'Certified concentrations'!C$5)*100</f>
        <v>82.654246702393749</v>
      </c>
      <c r="F20" s="7">
        <f>F4/($B4*'Certified concentrations'!D$5)*100</f>
        <v>51.578599766356604</v>
      </c>
      <c r="G20" s="7">
        <f>G4/($B4*'Certified concentrations'!E$5)*100</f>
        <v>37.582640913411865</v>
      </c>
      <c r="H20" s="15"/>
      <c r="I20" s="15">
        <f>I4/($H4*'Certified concentrations'!C$5)*100</f>
        <v>7.6938872591848142</v>
      </c>
      <c r="J20" s="15">
        <f>J4/($H4*'Certified concentrations'!D$5)*100</f>
        <v>49.865194309161275</v>
      </c>
      <c r="K20" s="15">
        <f>K4/($H4*'Certified concentrations'!E$5)*100</f>
        <v>64.480830465809788</v>
      </c>
      <c r="L20" s="15">
        <f>L4/($H4*'Certified concentrations'!F$5)*100</f>
        <v>105.31991099395641</v>
      </c>
      <c r="M20" s="15">
        <f>M4/($H4*'Certified concentrations'!G$5)*100</f>
        <v>105.96212462241633</v>
      </c>
      <c r="N20" s="15">
        <f>N4/($H4*'Certified concentrations'!H$5)*100</f>
        <v>103.87786885766207</v>
      </c>
      <c r="O20" s="15">
        <f>O4/($H4*'Certified concentrations'!I$5)*100</f>
        <v>119.63151455726167</v>
      </c>
      <c r="P20" s="15">
        <f>P4/($H4*'Certified concentrations'!J$5)*100</f>
        <v>92.499963172988473</v>
      </c>
      <c r="Q20" s="15">
        <f>Q4/($H4*'Certified concentrations'!K$5)*100</f>
        <v>105.35299236975808</v>
      </c>
    </row>
    <row r="21" spans="2:17" x14ac:dyDescent="0.25">
      <c r="B21" s="1"/>
      <c r="C21" s="12" t="s">
        <v>9</v>
      </c>
      <c r="D21" s="12" t="s">
        <v>37</v>
      </c>
      <c r="E21" s="7">
        <f>E5/($B5*'Certified concentrations'!C$5)*100</f>
        <v>78.309634397705437</v>
      </c>
      <c r="F21" s="7">
        <f>F5/($B5*'Certified concentrations'!D$5)*100</f>
        <v>52.081658388105367</v>
      </c>
      <c r="G21" s="15">
        <f>G5/($B5*'Certified concentrations'!E$5)*100</f>
        <v>36.273565906097126</v>
      </c>
      <c r="H21" s="15"/>
      <c r="I21" s="15">
        <f>I5/($H5*'Certified concentrations'!C$5)*100</f>
        <v>8.4454907832842849</v>
      </c>
      <c r="J21" s="15">
        <f>J5/($H5*'Certified concentrations'!D$5)*100</f>
        <v>53.29648551358752</v>
      </c>
      <c r="K21" s="15">
        <f>K5/($H5*'Certified concentrations'!E$5)*100</f>
        <v>68.111982180780899</v>
      </c>
      <c r="L21" s="15">
        <f>L5/($H5*'Certified concentrations'!F$5)*100</f>
        <v>107.39277226127332</v>
      </c>
      <c r="M21" s="15">
        <f>M5/($H5*'Certified concentrations'!G$5)*100</f>
        <v>116.07032267356136</v>
      </c>
      <c r="N21" s="15">
        <f>N5/($H5*'Certified concentrations'!H$5)*100</f>
        <v>106.40930788483927</v>
      </c>
      <c r="O21" s="15">
        <f>O5/($H5*'Certified concentrations'!I$5)*100</f>
        <v>110.2789144196029</v>
      </c>
      <c r="P21" s="15">
        <f>P5/($H5*'Certified concentrations'!J$5)*100</f>
        <v>97.287787492944005</v>
      </c>
      <c r="Q21" s="15">
        <f>Q5/($H5*'Certified concentrations'!K$5)*100</f>
        <v>121.11012810549444</v>
      </c>
    </row>
    <row r="22" spans="2:17" x14ac:dyDescent="0.25">
      <c r="B22" s="1"/>
      <c r="C22" s="12" t="s">
        <v>9</v>
      </c>
      <c r="D22" s="12" t="s">
        <v>37</v>
      </c>
      <c r="E22" s="7">
        <f>E6/($B6*'Certified concentrations'!C$5)*100</f>
        <v>82.695578003954637</v>
      </c>
      <c r="F22" s="7">
        <f>F6/($B6*'Certified concentrations'!D$5)*100</f>
        <v>56.521233695940943</v>
      </c>
      <c r="G22" s="15">
        <f>G6/($B6*'Certified concentrations'!E$5)*100</f>
        <v>44.099845937918907</v>
      </c>
      <c r="H22" s="15"/>
      <c r="I22" s="15">
        <f>I6/($H6*'Certified concentrations'!C$5)*100</f>
        <v>7.5391596184863241</v>
      </c>
      <c r="J22" s="15">
        <f>J6/($H6*'Certified concentrations'!D$5)*100</f>
        <v>53.35776774972156</v>
      </c>
      <c r="K22" s="15">
        <f>K6/($H6*'Certified concentrations'!E$5)*100</f>
        <v>60.241717667996021</v>
      </c>
      <c r="L22" s="15">
        <f>L6/($H6*'Certified concentrations'!F$5)*100</f>
        <v>100.45852196959204</v>
      </c>
      <c r="M22" s="15">
        <f>M6/($H6*'Certified concentrations'!G$5)*100</f>
        <v>90.543884389644248</v>
      </c>
      <c r="N22" s="15">
        <f>N6/($H6*'Certified concentrations'!H$5)*100</f>
        <v>82.902477337920189</v>
      </c>
      <c r="O22" s="15">
        <f>O6/($H6*'Certified concentrations'!I$5)*100</f>
        <v>122.49555954539217</v>
      </c>
      <c r="P22" s="15">
        <f>P6/($H6*'Certified concentrations'!J$5)*100</f>
        <v>90.453662176166432</v>
      </c>
      <c r="Q22" s="15">
        <f>Q6/($H6*'Certified concentrations'!K$5)*100</f>
        <v>103.9206461288708</v>
      </c>
    </row>
    <row r="23" spans="2:17" x14ac:dyDescent="0.25">
      <c r="B23" s="1"/>
      <c r="C23" s="12" t="s">
        <v>9</v>
      </c>
      <c r="D23" s="12" t="s">
        <v>38</v>
      </c>
      <c r="E23" s="7">
        <f>E7/($B7*'Certified concentrations'!C$5)*100</f>
        <v>86.198452182643436</v>
      </c>
      <c r="F23" s="7">
        <f>F7/($B7*'Certified concentrations'!D$5)*100</f>
        <v>46.496003571271075</v>
      </c>
      <c r="G23" s="15">
        <f>G7/($B7*'Certified concentrations'!E$5)*100</f>
        <v>35.870212915797708</v>
      </c>
      <c r="H23" s="15"/>
      <c r="I23" s="15">
        <f>I7/($H7*'Certified concentrations'!C$5)*100</f>
        <v>10.430762957569035</v>
      </c>
      <c r="J23" s="15">
        <f>J7/($H7*'Certified concentrations'!D$5)*100</f>
        <v>58.410104361615211</v>
      </c>
      <c r="K23" s="15">
        <f>K7/($H7*'Certified concentrations'!E$5)*100</f>
        <v>60.03840906396983</v>
      </c>
      <c r="L23" s="15">
        <f>L7/($H7*'Certified concentrations'!F$5)*100</f>
        <v>106.41488671572937</v>
      </c>
      <c r="M23" s="15">
        <f>M7/($H7*'Certified concentrations'!G$5)*100</f>
        <v>106.32169927299148</v>
      </c>
      <c r="N23" s="15">
        <f>N7/($H7*'Certified concentrations'!H$5)*100</f>
        <v>83.747147069685695</v>
      </c>
      <c r="O23" s="15">
        <f>O7/($H7*'Certified concentrations'!I$5)*100</f>
        <v>117.11986789627828</v>
      </c>
      <c r="P23" s="15">
        <f>P7/($H7*'Certified concentrations'!J$5)*100</f>
        <v>91.593952195519833</v>
      </c>
      <c r="Q23" s="15">
        <f>Q7/($H7*'Certified concentrations'!K$5)*100</f>
        <v>106.87703750550671</v>
      </c>
    </row>
    <row r="24" spans="2:17" x14ac:dyDescent="0.25">
      <c r="B24" s="1"/>
      <c r="C24" s="12" t="s">
        <v>9</v>
      </c>
      <c r="D24" s="12" t="s">
        <v>38</v>
      </c>
      <c r="E24" s="7">
        <f>E8/($B8*'Certified concentrations'!C$5)*100</f>
        <v>76.307178786173495</v>
      </c>
      <c r="F24" s="7">
        <f>F8/($B8*'Certified concentrations'!D$5)*100</f>
        <v>41.165722439983185</v>
      </c>
      <c r="G24" s="15">
        <f>G8/($B8*'Certified concentrations'!E$5)*100</f>
        <v>32.878200026081736</v>
      </c>
      <c r="H24" s="15"/>
      <c r="I24" s="15">
        <f>I8/($H8*'Certified concentrations'!C$5)*100</f>
        <v>7.7333507756419007</v>
      </c>
      <c r="J24" s="15">
        <f>J8/($H8*'Certified concentrations'!D$5)*100</f>
        <v>49.907177262081888</v>
      </c>
      <c r="K24" s="15">
        <f>K8/($H8*'Certified concentrations'!E$5)*100</f>
        <v>59.500824479967662</v>
      </c>
      <c r="L24" s="15">
        <f>L8/($H8*'Certified concentrations'!F$5)*100</f>
        <v>85.203314986983273</v>
      </c>
      <c r="M24" s="15">
        <f>M8/($H8*'Certified concentrations'!G$5)*100</f>
        <v>90.543289566385141</v>
      </c>
      <c r="N24" s="15">
        <f>N8/($H8*'Certified concentrations'!H$5)*100</f>
        <v>95.333136148630686</v>
      </c>
      <c r="O24" s="15">
        <f>O8/($H8*'Certified concentrations'!I$5)*100</f>
        <v>112.46864943183522</v>
      </c>
      <c r="P24" s="15">
        <f>P8/($H8*'Certified concentrations'!J$5)*100</f>
        <v>84.594575290439522</v>
      </c>
      <c r="Q24" s="15">
        <f>Q8/($H8*'Certified concentrations'!K$5)*100</f>
        <v>92.304375745582632</v>
      </c>
    </row>
    <row r="25" spans="2:17" x14ac:dyDescent="0.25">
      <c r="B25" s="1"/>
      <c r="C25" s="12" t="s">
        <v>9</v>
      </c>
      <c r="D25" s="12" t="s">
        <v>38</v>
      </c>
      <c r="E25" s="7">
        <f>E9/($B9*'Certified concentrations'!C$5)*100</f>
        <v>80.804288609548919</v>
      </c>
      <c r="F25" s="7">
        <f>F9/($B9*'Certified concentrations'!D$5)*100</f>
        <v>45.637933160206188</v>
      </c>
      <c r="G25" s="15">
        <f>G9/($B9*'Certified concentrations'!E$5)*100</f>
        <v>32.496722089803022</v>
      </c>
      <c r="H25" s="15"/>
      <c r="I25" s="15">
        <f>I9/($H9*'Certified concentrations'!C$5)*100</f>
        <v>8.3281035294661958</v>
      </c>
      <c r="J25" s="15">
        <f>J9/($H9*'Certified concentrations'!D$5)*100</f>
        <v>56.501644928874718</v>
      </c>
      <c r="K25" s="15">
        <f>K9/($H9*'Certified concentrations'!E$5)*100</f>
        <v>68.532474304095402</v>
      </c>
      <c r="L25" s="15">
        <f>L9/($H9*'Certified concentrations'!F$5)*100</f>
        <v>99.382194511230963</v>
      </c>
      <c r="M25" s="15">
        <f>M9/($H9*'Certified concentrations'!G$5)*100</f>
        <v>98.766392011413046</v>
      </c>
      <c r="N25" s="15">
        <f>N9/($H9*'Certified concentrations'!H$5)*100</f>
        <v>105.50296419307085</v>
      </c>
      <c r="O25" s="15">
        <f>O9/($H9*'Certified concentrations'!I$5)*100</f>
        <v>103.14049871192566</v>
      </c>
      <c r="P25" s="15">
        <f>P9/($H9*'Certified concentrations'!J$5)*100</f>
        <v>98.008807040455437</v>
      </c>
      <c r="Q25" s="15">
        <f>Q9/($H9*'Certified concentrations'!K$5)*100</f>
        <v>100.92221134609827</v>
      </c>
    </row>
    <row r="26" spans="2:17" x14ac:dyDescent="0.25">
      <c r="B26" s="1"/>
      <c r="C26" s="12" t="s">
        <v>10</v>
      </c>
      <c r="D26" s="12" t="s">
        <v>37</v>
      </c>
      <c r="E26" s="7">
        <f>E10/($B10*'Certified concentrations'!C$6)*100</f>
        <v>51.722215170820462</v>
      </c>
      <c r="F26" s="15">
        <f>F10/($B10*'Certified concentrations'!D$6)*100</f>
        <v>46.199852906370751</v>
      </c>
      <c r="G26" s="15"/>
      <c r="H26" s="15"/>
      <c r="I26" s="15">
        <f>I10/($H10*'Certified concentrations'!C$6)*100</f>
        <v>30.061694135580879</v>
      </c>
      <c r="J26" s="15">
        <f>J10/($H10*'Certified concentrations'!D$6)*100</f>
        <v>33.019895021314042</v>
      </c>
      <c r="K26" s="15"/>
      <c r="L26" s="15">
        <f>L10/($H10*'Certified concentrations'!F$6)*100</f>
        <v>93.548299808655628</v>
      </c>
      <c r="M26" s="15">
        <f>M10/($H10*'Certified concentrations'!G$6)*100</f>
        <v>115.94085742831204</v>
      </c>
      <c r="N26" s="15">
        <f>N10/($H10*'Certified concentrations'!H$6)*100</f>
        <v>111.79510688276864</v>
      </c>
      <c r="O26" s="15">
        <f>O10/($H10*'Certified concentrations'!I$6)*100</f>
        <v>93.181061300440064</v>
      </c>
      <c r="P26" s="15">
        <f>P10/($H10*'Certified concentrations'!J$6)*100</f>
        <v>67.531056582732901</v>
      </c>
      <c r="Q26" s="15">
        <f>Q10/($H10*'Certified concentrations'!K$6)*100</f>
        <v>79.782141343681459</v>
      </c>
    </row>
    <row r="27" spans="2:17" x14ac:dyDescent="0.25">
      <c r="B27" s="1"/>
      <c r="C27" s="12" t="s">
        <v>10</v>
      </c>
      <c r="D27" s="12" t="s">
        <v>37</v>
      </c>
      <c r="E27" s="15">
        <f>E11/($B11*'Certified concentrations'!C$6)*100</f>
        <v>50.189998656254119</v>
      </c>
      <c r="F27" s="15">
        <f>F11/($B11*'Certified concentrations'!D$6)*100</f>
        <v>47.136327297073663</v>
      </c>
      <c r="G27" s="15"/>
      <c r="H27" s="15"/>
      <c r="I27" s="15">
        <f>I11/($H11*'Certified concentrations'!C$6)*100</f>
        <v>23.872368343050702</v>
      </c>
      <c r="J27" s="15">
        <f>J11/($H11*'Certified concentrations'!D$6)*100</f>
        <v>26.47857433276366</v>
      </c>
      <c r="K27" s="15"/>
      <c r="L27" s="15">
        <f>L11/($H11*'Certified concentrations'!F$6)*100</f>
        <v>77.649933208641599</v>
      </c>
      <c r="M27" s="15">
        <f>M11/($H11*'Certified concentrations'!G$6)*100</f>
        <v>95.400987752071444</v>
      </c>
      <c r="N27" s="15">
        <f>N11/($H11*'Certified concentrations'!H$6)*100</f>
        <v>82.541608555831814</v>
      </c>
      <c r="O27" s="15">
        <f>O11/($H11*'Certified concentrations'!I$6)*100</f>
        <v>101.3323414115636</v>
      </c>
      <c r="P27" s="15">
        <f>P11/($H11*'Certified concentrations'!J$6)*100</f>
        <v>74.946987810189626</v>
      </c>
      <c r="Q27" s="15">
        <f>Q11/($H11*'Certified concentrations'!K$6)*100</f>
        <v>69.490186766112387</v>
      </c>
    </row>
    <row r="28" spans="2:17" x14ac:dyDescent="0.25">
      <c r="B28" s="1"/>
      <c r="C28" s="12" t="s">
        <v>10</v>
      </c>
      <c r="D28" s="12" t="s">
        <v>37</v>
      </c>
      <c r="E28" s="15">
        <f>E12/($B12*'Certified concentrations'!C$6)*100</f>
        <v>48.184064016710416</v>
      </c>
      <c r="F28" s="15">
        <f>F12/($B12*'Certified concentrations'!D$6)*100</f>
        <v>45.057950152016886</v>
      </c>
      <c r="G28" s="15"/>
      <c r="H28" s="15"/>
      <c r="I28" s="15">
        <f>I12/($H12*'Certified concentrations'!C$6)*100</f>
        <v>15.468105555756765</v>
      </c>
      <c r="J28" s="15">
        <f>J12/($H12*'Certified concentrations'!D$6)*100</f>
        <v>17.337494330035561</v>
      </c>
      <c r="K28" s="15"/>
      <c r="L28" s="15">
        <f>L12/($H12*'Certified concentrations'!F$6)*100</f>
        <v>58.778850037400012</v>
      </c>
      <c r="M28" s="15">
        <f>M12/($H12*'Certified concentrations'!G$6)*100</f>
        <v>74.616923156784509</v>
      </c>
      <c r="N28" s="15">
        <f>N12/($H12*'Certified concentrations'!H$6)*100</f>
        <v>53.460220950772083</v>
      </c>
      <c r="O28" s="15">
        <f>O12/($H12*'Certified concentrations'!I$6)*100</f>
        <v>77.232018548839207</v>
      </c>
      <c r="P28" s="15">
        <f>P12/($H12*'Certified concentrations'!J$6)*100</f>
        <v>70.248311177327466</v>
      </c>
      <c r="Q28" s="15">
        <f>Q12/($H12*'Certified concentrations'!K$6)*100</f>
        <v>68.296088246695888</v>
      </c>
    </row>
    <row r="29" spans="2:17" x14ac:dyDescent="0.25">
      <c r="B29" s="1"/>
      <c r="C29" s="12" t="s">
        <v>10</v>
      </c>
      <c r="D29" s="12" t="s">
        <v>38</v>
      </c>
      <c r="E29" s="15">
        <f>E13/($B13*'Certified concentrations'!C$6)*100</f>
        <v>51.44090817991335</v>
      </c>
      <c r="F29" s="15">
        <f>F13/($B13*'Certified concentrations'!D$6)*100</f>
        <v>35.979848934412004</v>
      </c>
      <c r="G29" s="15"/>
      <c r="H29" s="15"/>
      <c r="I29" s="15">
        <f>I13/($H13*'Certified concentrations'!C$6)*100</f>
        <v>28.595985710487454</v>
      </c>
      <c r="J29" s="15">
        <f>J13/($H13*'Certified concentrations'!D$6)*100</f>
        <v>39.518183813187285</v>
      </c>
      <c r="K29" s="15"/>
      <c r="L29" s="15">
        <f>L13/($H13*'Certified concentrations'!F$6)*100</f>
        <v>92.703310482298079</v>
      </c>
      <c r="M29" s="15">
        <f>M13/($H13*'Certified concentrations'!G$6)*100</f>
        <v>122.68089389072266</v>
      </c>
      <c r="N29" s="15">
        <f>N13/($H13*'Certified concentrations'!H$6)*100</f>
        <v>110.1820667885637</v>
      </c>
      <c r="O29" s="15">
        <f>O13/($H13*'Certified concentrations'!I$6)*100</f>
        <v>93.543572304684105</v>
      </c>
      <c r="P29" s="15">
        <f>P13/($H13*'Certified concentrations'!J$6)*100</f>
        <v>68.474894024989396</v>
      </c>
      <c r="Q29" s="15">
        <f>Q13/($H13*'Certified concentrations'!K$6)*100</f>
        <v>88.158671374586945</v>
      </c>
    </row>
    <row r="30" spans="2:17" x14ac:dyDescent="0.25">
      <c r="B30" s="1"/>
      <c r="C30" s="12" t="s">
        <v>10</v>
      </c>
      <c r="D30" s="12" t="s">
        <v>38</v>
      </c>
      <c r="E30" s="15">
        <f>E14/($B14*'Certified concentrations'!C$6)*100</f>
        <v>49.909922501771895</v>
      </c>
      <c r="F30" s="15">
        <f>F14/($B14*'Certified concentrations'!D$6)*100</f>
        <v>34.173730356300716</v>
      </c>
      <c r="G30" s="15"/>
      <c r="H30" s="15"/>
      <c r="I30" s="15">
        <f>I14/($H14*'Certified concentrations'!C$6)*100</f>
        <v>18.100924519130714</v>
      </c>
      <c r="J30" s="15">
        <f>J14/($H14*'Certified concentrations'!D$6)*100</f>
        <v>26.491412139772702</v>
      </c>
      <c r="K30" s="15"/>
      <c r="L30" s="15">
        <f>L14/($H14*'Certified concentrations'!F$6)*100</f>
        <v>69.014545119579296</v>
      </c>
      <c r="M30" s="15">
        <f>M14/($H14*'Certified concentrations'!G$6)*100</f>
        <v>78.902541256896555</v>
      </c>
      <c r="N30" s="15">
        <f>N14/($H14*'Certified concentrations'!H$6)*100</f>
        <v>84.376269162949853</v>
      </c>
      <c r="O30" s="15">
        <f>O14/($H14*'Certified concentrations'!I$6)*100</f>
        <v>99.781513755433139</v>
      </c>
      <c r="P30" s="15">
        <f>P14/($H14*'Certified concentrations'!J$6)*100</f>
        <v>75.257435772268167</v>
      </c>
      <c r="Q30" s="15">
        <f>Q14/($H14*'Certified concentrations'!K$6)*100</f>
        <v>84.480741056330402</v>
      </c>
    </row>
    <row r="31" spans="2:17" x14ac:dyDescent="0.25">
      <c r="B31" s="1"/>
      <c r="C31" s="12" t="s">
        <v>10</v>
      </c>
      <c r="D31" s="12" t="s">
        <v>38</v>
      </c>
      <c r="E31" s="15">
        <f>E15/($B15*'Certified concentrations'!C$6)*100</f>
        <v>53.256166701298291</v>
      </c>
      <c r="F31" s="15">
        <f>F15/($B15*'Certified concentrations'!D$6)*100</f>
        <v>35.381866913240437</v>
      </c>
      <c r="G31" s="15"/>
      <c r="H31" s="15"/>
      <c r="I31" s="15">
        <f>I15/($H15*'Certified concentrations'!C$6)*100</f>
        <v>19.617133643613531</v>
      </c>
      <c r="J31" s="15">
        <f>J15/($H15*'Certified concentrations'!D$6)*100</f>
        <v>30.453214696264375</v>
      </c>
      <c r="K31" s="15"/>
      <c r="L31" s="15">
        <f>L15/($H15*'Certified concentrations'!F$6)*100</f>
        <v>77.397582783113705</v>
      </c>
      <c r="M31" s="15">
        <f>M15/($H15*'Certified concentrations'!G$6)*100</f>
        <v>92.268393131351615</v>
      </c>
      <c r="N31" s="15">
        <f>N15/($H15*'Certified concentrations'!H$6)*100</f>
        <v>89.662053925920929</v>
      </c>
      <c r="O31" s="15">
        <f>O15/($H15*'Certified concentrations'!I$6)*100</f>
        <v>86.649807499494401</v>
      </c>
      <c r="P31" s="15">
        <f>P15/($H15*'Certified concentrations'!J$6)*100</f>
        <v>74.481739449380967</v>
      </c>
      <c r="Q31" s="15">
        <f>Q15/($H15*'Certified concentrations'!K$6)*100</f>
        <v>73.474266654877951</v>
      </c>
    </row>
    <row r="34" spans="3:17" x14ac:dyDescent="0.25">
      <c r="C34" s="4"/>
      <c r="D34" s="4"/>
      <c r="E34" s="28" t="s">
        <v>41</v>
      </c>
      <c r="F34" s="29"/>
      <c r="G34" s="30"/>
      <c r="H34" s="18"/>
      <c r="I34" s="28" t="s">
        <v>45</v>
      </c>
      <c r="J34" s="29"/>
      <c r="K34" s="29"/>
      <c r="L34" s="29"/>
      <c r="M34" s="29"/>
      <c r="N34" s="29"/>
      <c r="O34" s="29"/>
      <c r="P34" s="29"/>
      <c r="Q34" s="30"/>
    </row>
    <row r="35" spans="3:17" x14ac:dyDescent="0.25">
      <c r="C35" s="4" t="s">
        <v>11</v>
      </c>
      <c r="D35" s="4" t="s">
        <v>12</v>
      </c>
      <c r="E35" s="4" t="s">
        <v>0</v>
      </c>
      <c r="F35" s="4" t="s">
        <v>1</v>
      </c>
      <c r="G35" s="4" t="s">
        <v>2</v>
      </c>
      <c r="H35" s="12"/>
      <c r="I35" s="12" t="s">
        <v>0</v>
      </c>
      <c r="J35" s="12" t="s">
        <v>1</v>
      </c>
      <c r="K35" s="12" t="s">
        <v>2</v>
      </c>
      <c r="L35" s="12" t="s">
        <v>3</v>
      </c>
      <c r="M35" s="12" t="s">
        <v>4</v>
      </c>
      <c r="N35" s="12" t="s">
        <v>5</v>
      </c>
      <c r="O35" s="12" t="s">
        <v>6</v>
      </c>
      <c r="P35" s="12" t="s">
        <v>7</v>
      </c>
      <c r="Q35" s="12" t="s">
        <v>8</v>
      </c>
    </row>
    <row r="36" spans="3:17" x14ac:dyDescent="0.25">
      <c r="C36" s="12" t="s">
        <v>9</v>
      </c>
      <c r="D36" s="12" t="s">
        <v>37</v>
      </c>
      <c r="E36" s="14">
        <f>AVERAGE(E20:E22)</f>
        <v>81.21981970135127</v>
      </c>
      <c r="F36" s="14">
        <f>AVERAGE(F20:F22)</f>
        <v>53.393830616800976</v>
      </c>
      <c r="G36" s="14">
        <f>AVERAGE(G20:G22)</f>
        <v>39.318684252475968</v>
      </c>
      <c r="H36" s="14"/>
      <c r="I36" s="15">
        <f t="shared" ref="I36:Q36" si="0">AVERAGE(I20:I22)</f>
        <v>7.8928458869851399</v>
      </c>
      <c r="J36" s="14">
        <f t="shared" si="0"/>
        <v>52.173149190823459</v>
      </c>
      <c r="K36" s="14">
        <f t="shared" si="0"/>
        <v>64.278176771528905</v>
      </c>
      <c r="L36" s="14">
        <f t="shared" si="0"/>
        <v>104.39040174160726</v>
      </c>
      <c r="M36" s="14">
        <f t="shared" si="0"/>
        <v>104.19211056187397</v>
      </c>
      <c r="N36" s="14">
        <f t="shared" si="0"/>
        <v>97.729884693473835</v>
      </c>
      <c r="O36" s="24">
        <f t="shared" si="0"/>
        <v>117.46866284075224</v>
      </c>
      <c r="P36" s="14">
        <f t="shared" si="0"/>
        <v>93.413804280699651</v>
      </c>
      <c r="Q36" s="14">
        <f t="shared" si="0"/>
        <v>110.12792220137446</v>
      </c>
    </row>
    <row r="37" spans="3:17" x14ac:dyDescent="0.25">
      <c r="C37" s="12" t="s">
        <v>9</v>
      </c>
      <c r="D37" s="12" t="s">
        <v>38</v>
      </c>
      <c r="E37" s="14">
        <f>AVERAGE(E23:E25)</f>
        <v>81.103306526121955</v>
      </c>
      <c r="F37" s="14">
        <f>AVERAGE(F23:F25)</f>
        <v>44.433219723820152</v>
      </c>
      <c r="G37" s="14">
        <f>AVERAGE(G23:G25)</f>
        <v>33.74837834389416</v>
      </c>
      <c r="H37" s="14"/>
      <c r="I37" s="14">
        <f t="shared" ref="I37:Q37" si="1">AVERAGE(I23:I25)</f>
        <v>8.8307390875590439</v>
      </c>
      <c r="J37" s="14">
        <f t="shared" si="1"/>
        <v>54.939642184190603</v>
      </c>
      <c r="K37" s="14">
        <f t="shared" si="1"/>
        <v>62.690569282677622</v>
      </c>
      <c r="L37" s="14">
        <f t="shared" si="1"/>
        <v>97.000132071314525</v>
      </c>
      <c r="M37" s="14">
        <f t="shared" si="1"/>
        <v>98.543793616929904</v>
      </c>
      <c r="N37" s="14">
        <f t="shared" si="1"/>
        <v>94.861082470462406</v>
      </c>
      <c r="O37" s="14">
        <f t="shared" si="1"/>
        <v>110.90967201334638</v>
      </c>
      <c r="P37" s="14">
        <f t="shared" si="1"/>
        <v>91.399111508804936</v>
      </c>
      <c r="Q37" s="14">
        <f t="shared" si="1"/>
        <v>100.03454153239586</v>
      </c>
    </row>
    <row r="38" spans="3:17" x14ac:dyDescent="0.25">
      <c r="C38" s="12" t="s">
        <v>10</v>
      </c>
      <c r="D38" s="12" t="s">
        <v>37</v>
      </c>
      <c r="E38" s="14">
        <f>AVERAGE(E26:E28)</f>
        <v>50.032092614595001</v>
      </c>
      <c r="F38" s="14">
        <f>AVERAGE(F26:F28)</f>
        <v>46.131376785153769</v>
      </c>
      <c r="G38" s="14"/>
      <c r="H38" s="14"/>
      <c r="I38" s="14">
        <f>AVERAGE(I26:I28)</f>
        <v>23.134056011462786</v>
      </c>
      <c r="J38" s="14">
        <f>AVERAGE(J26:J28)</f>
        <v>25.611987894704423</v>
      </c>
      <c r="K38" s="14"/>
      <c r="L38" s="14">
        <f t="shared" ref="L38:Q38" si="2">AVERAGE(L26:L28)</f>
        <v>76.659027684899087</v>
      </c>
      <c r="M38" s="14">
        <f t="shared" si="2"/>
        <v>95.319589445722656</v>
      </c>
      <c r="N38" s="14">
        <f t="shared" si="2"/>
        <v>82.598978796457502</v>
      </c>
      <c r="O38" s="14">
        <f t="shared" si="2"/>
        <v>90.58180708694762</v>
      </c>
      <c r="P38" s="14">
        <f t="shared" si="2"/>
        <v>70.908785190083336</v>
      </c>
      <c r="Q38" s="14">
        <f t="shared" si="2"/>
        <v>72.52280545216324</v>
      </c>
    </row>
    <row r="39" spans="3:17" x14ac:dyDescent="0.25">
      <c r="C39" s="12" t="s">
        <v>10</v>
      </c>
      <c r="D39" s="12" t="s">
        <v>38</v>
      </c>
      <c r="E39" s="14">
        <f>AVERAGE(E29:E31)</f>
        <v>51.535665794327848</v>
      </c>
      <c r="F39" s="15">
        <f>AVERAGE(F29:F31)</f>
        <v>35.178482067984383</v>
      </c>
      <c r="G39" s="15"/>
      <c r="H39" s="15"/>
      <c r="I39" s="14">
        <f>AVERAGE(I29:I31)</f>
        <v>22.104681291077231</v>
      </c>
      <c r="J39" s="14">
        <f>AVERAGE(J29:J31)</f>
        <v>32.154270216408122</v>
      </c>
      <c r="K39" s="15"/>
      <c r="L39" s="14">
        <f t="shared" ref="L39:Q39" si="3">AVERAGE(L29:L31)</f>
        <v>79.705146128330355</v>
      </c>
      <c r="M39" s="14">
        <f t="shared" si="3"/>
        <v>97.950609426323624</v>
      </c>
      <c r="N39" s="14">
        <f t="shared" si="3"/>
        <v>94.740129959144838</v>
      </c>
      <c r="O39" s="14">
        <f t="shared" si="3"/>
        <v>93.324964519870548</v>
      </c>
      <c r="P39" s="14">
        <f t="shared" si="3"/>
        <v>72.738023082212848</v>
      </c>
      <c r="Q39" s="14">
        <f t="shared" si="3"/>
        <v>82.037893028598432</v>
      </c>
    </row>
    <row r="40" spans="3:17" x14ac:dyDescent="0.25">
      <c r="E40" s="2"/>
    </row>
    <row r="41" spans="3:17" x14ac:dyDescent="0.25">
      <c r="C41" s="4"/>
      <c r="D41" s="4"/>
      <c r="E41" s="28" t="s">
        <v>42</v>
      </c>
      <c r="F41" s="29"/>
      <c r="G41" s="30"/>
      <c r="H41" s="18"/>
      <c r="I41" s="28" t="s">
        <v>46</v>
      </c>
      <c r="J41" s="29"/>
      <c r="K41" s="29"/>
      <c r="L41" s="29"/>
      <c r="M41" s="29"/>
      <c r="N41" s="29"/>
      <c r="O41" s="29"/>
      <c r="P41" s="29"/>
      <c r="Q41" s="30"/>
    </row>
    <row r="42" spans="3:17" x14ac:dyDescent="0.25">
      <c r="C42" s="4" t="s">
        <v>11</v>
      </c>
      <c r="D42" s="4" t="s">
        <v>12</v>
      </c>
      <c r="E42" s="4" t="s">
        <v>0</v>
      </c>
      <c r="F42" s="4" t="s">
        <v>1</v>
      </c>
      <c r="G42" s="4" t="s">
        <v>2</v>
      </c>
      <c r="H42" s="12"/>
      <c r="I42" s="12" t="s">
        <v>0</v>
      </c>
      <c r="J42" s="12" t="s">
        <v>1</v>
      </c>
      <c r="K42" s="12" t="s">
        <v>2</v>
      </c>
      <c r="L42" s="12" t="s">
        <v>3</v>
      </c>
      <c r="M42" s="12" t="s">
        <v>4</v>
      </c>
      <c r="N42" s="12" t="s">
        <v>5</v>
      </c>
      <c r="O42" s="12" t="s">
        <v>6</v>
      </c>
      <c r="P42" s="12" t="s">
        <v>7</v>
      </c>
      <c r="Q42" s="12" t="s">
        <v>8</v>
      </c>
    </row>
    <row r="43" spans="3:17" x14ac:dyDescent="0.25">
      <c r="C43" s="12" t="s">
        <v>9</v>
      </c>
      <c r="D43" s="12" t="s">
        <v>37</v>
      </c>
      <c r="E43" s="14">
        <f>STDEV(E20:E22)</f>
        <v>2.5203791272920308</v>
      </c>
      <c r="F43" s="14">
        <f>STDEV(F20:F22)</f>
        <v>2.7200651662762736</v>
      </c>
      <c r="G43" s="14">
        <f>STDEV(G20:G22)</f>
        <v>4.1920221421713304</v>
      </c>
      <c r="H43" s="14"/>
      <c r="I43" s="15">
        <f t="shared" ref="I43:Q43" si="4">STDEV(I20:I22)</f>
        <v>0.48481692086100797</v>
      </c>
      <c r="J43" s="14">
        <f t="shared" si="4"/>
        <v>1.9989824111176169</v>
      </c>
      <c r="K43" s="14">
        <f t="shared" si="4"/>
        <v>3.9390439531889609</v>
      </c>
      <c r="L43" s="14">
        <f t="shared" si="4"/>
        <v>3.5593464799837191</v>
      </c>
      <c r="M43" s="14">
        <f t="shared" si="4"/>
        <v>12.854939719677574</v>
      </c>
      <c r="N43" s="14">
        <f t="shared" si="4"/>
        <v>12.90314118936644</v>
      </c>
      <c r="O43" s="14">
        <f t="shared" si="4"/>
        <v>6.3890570660367008</v>
      </c>
      <c r="P43" s="14">
        <f t="shared" si="4"/>
        <v>3.5075128494364947</v>
      </c>
      <c r="Q43" s="14">
        <f t="shared" si="4"/>
        <v>9.5377952813431719</v>
      </c>
    </row>
    <row r="44" spans="3:17" x14ac:dyDescent="0.25">
      <c r="C44" s="12" t="s">
        <v>9</v>
      </c>
      <c r="D44" s="12" t="s">
        <v>38</v>
      </c>
      <c r="E44" s="14">
        <f>STDEV(E23:E25)</f>
        <v>4.9524116485559091</v>
      </c>
      <c r="F44" s="14">
        <f>STDEV(F23:F25)</f>
        <v>2.8620753104168526</v>
      </c>
      <c r="G44" s="14">
        <f>STDEV(G23:G25)</f>
        <v>1.8474354702832565</v>
      </c>
      <c r="H44" s="14"/>
      <c r="I44" s="14">
        <f t="shared" ref="I44:Q44" si="5">STDEV(I23:I25)</f>
        <v>1.417212051175377</v>
      </c>
      <c r="J44" s="14">
        <f t="shared" si="5"/>
        <v>4.4614831329721589</v>
      </c>
      <c r="K44" s="14">
        <f t="shared" si="5"/>
        <v>5.0663734569896066</v>
      </c>
      <c r="L44" s="14">
        <f t="shared" si="5"/>
        <v>10.804552739548296</v>
      </c>
      <c r="M44" s="14">
        <f t="shared" si="5"/>
        <v>7.8915597793656822</v>
      </c>
      <c r="N44" s="14">
        <f t="shared" si="5"/>
        <v>10.885587750913997</v>
      </c>
      <c r="O44" s="14">
        <f t="shared" si="5"/>
        <v>7.118883243994488</v>
      </c>
      <c r="P44" s="14">
        <f t="shared" si="5"/>
        <v>6.7092380737818074</v>
      </c>
      <c r="Q44" s="14">
        <f t="shared" si="5"/>
        <v>7.3267718652833178</v>
      </c>
    </row>
    <row r="45" spans="3:17" x14ac:dyDescent="0.25">
      <c r="C45" s="12" t="s">
        <v>10</v>
      </c>
      <c r="D45" s="12" t="s">
        <v>37</v>
      </c>
      <c r="E45" s="14">
        <f>STDEV(E26:E28)</f>
        <v>1.7743531598379456</v>
      </c>
      <c r="F45" s="14">
        <f>STDEV(F26:F28)</f>
        <v>1.0408792550801855</v>
      </c>
      <c r="G45" s="14"/>
      <c r="H45" s="14"/>
      <c r="I45" s="14">
        <f>STDEV(I26:I28)</f>
        <v>7.3247549947779165</v>
      </c>
      <c r="J45" s="14">
        <f>STDEV(J26:J28)</f>
        <v>7.877033191590864</v>
      </c>
      <c r="K45" s="14"/>
      <c r="L45" s="14">
        <f t="shared" ref="L45:Q45" si="6">STDEV(L26:L28)</f>
        <v>17.405892096261624</v>
      </c>
      <c r="M45" s="14">
        <f t="shared" si="6"/>
        <v>20.662087386868553</v>
      </c>
      <c r="N45" s="14">
        <f t="shared" si="6"/>
        <v>29.167485282127849</v>
      </c>
      <c r="O45" s="14">
        <f t="shared" si="6"/>
        <v>12.258608500627485</v>
      </c>
      <c r="P45" s="14">
        <f t="shared" si="6"/>
        <v>3.7518233478851752</v>
      </c>
      <c r="Q45" s="14">
        <f t="shared" si="6"/>
        <v>6.3150562949138926</v>
      </c>
    </row>
    <row r="46" spans="3:17" x14ac:dyDescent="0.25">
      <c r="C46" s="12" t="s">
        <v>10</v>
      </c>
      <c r="D46" s="12" t="s">
        <v>38</v>
      </c>
      <c r="E46" s="14">
        <f>STDEV(E29:E31)</f>
        <v>1.6751333722522386</v>
      </c>
      <c r="F46" s="15">
        <f>STDEV(F29:F31)</f>
        <v>0.9200761522882529</v>
      </c>
      <c r="G46" s="14"/>
      <c r="H46" s="14"/>
      <c r="I46" s="14">
        <f>STDEV(I29:I31)</f>
        <v>5.6725212495311483</v>
      </c>
      <c r="J46" s="14">
        <f>STDEV(J29:J31)</f>
        <v>6.6779029245548154</v>
      </c>
      <c r="K46" s="14"/>
      <c r="L46" s="14">
        <f t="shared" ref="L46:Q46" si="7">STDEV(L29:L31)</f>
        <v>12.011787441785147</v>
      </c>
      <c r="M46" s="14">
        <f t="shared" si="7"/>
        <v>22.435501473112648</v>
      </c>
      <c r="N46" s="14">
        <f t="shared" si="7"/>
        <v>13.631762172328767</v>
      </c>
      <c r="O46" s="14">
        <f t="shared" si="7"/>
        <v>6.5685819870616644</v>
      </c>
      <c r="P46" s="14">
        <f t="shared" si="7"/>
        <v>3.7122941983687578</v>
      </c>
      <c r="Q46" s="14">
        <f t="shared" si="7"/>
        <v>7.6409139085582174</v>
      </c>
    </row>
  </sheetData>
  <mergeCells count="8">
    <mergeCell ref="I41:Q41"/>
    <mergeCell ref="E2:G2"/>
    <mergeCell ref="E18:G18"/>
    <mergeCell ref="E34:G34"/>
    <mergeCell ref="E41:G41"/>
    <mergeCell ref="H2:Q2"/>
    <mergeCell ref="I18:Q18"/>
    <mergeCell ref="I34:Q3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8"/>
  <sheetViews>
    <sheetView topLeftCell="A55" workbookViewId="0">
      <selection activeCell="P60" sqref="P60"/>
    </sheetView>
  </sheetViews>
  <sheetFormatPr baseColWidth="10" defaultRowHeight="15" x14ac:dyDescent="0.25"/>
  <cols>
    <col min="2" max="2" width="16.85546875" bestFit="1" customWidth="1"/>
    <col min="4" max="4" width="15.140625" customWidth="1"/>
  </cols>
  <sheetData>
    <row r="2" spans="2:13" x14ac:dyDescent="0.25">
      <c r="B2" s="4"/>
      <c r="C2" s="4"/>
      <c r="D2" s="4"/>
      <c r="E2" s="31" t="s">
        <v>23</v>
      </c>
      <c r="F2" s="31"/>
      <c r="G2" s="31"/>
      <c r="H2" s="31"/>
      <c r="I2" s="31"/>
      <c r="J2" s="31"/>
      <c r="K2" s="31"/>
      <c r="L2" s="31"/>
      <c r="M2" s="31"/>
    </row>
    <row r="3" spans="2:13" x14ac:dyDescent="0.25">
      <c r="B3" s="4" t="s">
        <v>15</v>
      </c>
      <c r="C3" s="4" t="s">
        <v>11</v>
      </c>
      <c r="D3" s="4" t="s">
        <v>13</v>
      </c>
      <c r="E3" s="4" t="s">
        <v>0</v>
      </c>
      <c r="F3" s="4" t="s">
        <v>1</v>
      </c>
      <c r="G3" s="4" t="s">
        <v>2</v>
      </c>
      <c r="H3" s="4" t="s">
        <v>3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</row>
    <row r="4" spans="2:13" x14ac:dyDescent="0.25">
      <c r="B4" s="16">
        <v>0.10211000000000001</v>
      </c>
      <c r="C4" s="4" t="s">
        <v>9</v>
      </c>
      <c r="D4" s="4" t="s">
        <v>14</v>
      </c>
      <c r="E4" s="6">
        <v>214.82945217571631</v>
      </c>
      <c r="F4" s="6">
        <v>126.62037756342524</v>
      </c>
      <c r="G4" s="6">
        <v>89.17380466961724</v>
      </c>
      <c r="H4" s="6">
        <v>17.6297390739714</v>
      </c>
      <c r="I4" s="6">
        <v>4.3837256990054945</v>
      </c>
      <c r="J4" s="6"/>
      <c r="K4" s="6"/>
      <c r="L4" s="6">
        <v>17.410715812506623</v>
      </c>
      <c r="M4" s="6"/>
    </row>
    <row r="5" spans="2:13" x14ac:dyDescent="0.25">
      <c r="B5" s="16">
        <v>0.10532999999999999</v>
      </c>
      <c r="C5" s="4" t="s">
        <v>9</v>
      </c>
      <c r="D5" s="4" t="s">
        <v>14</v>
      </c>
      <c r="E5" s="6">
        <v>228.96340854418349</v>
      </c>
      <c r="F5" s="6">
        <v>131.73749968788093</v>
      </c>
      <c r="G5" s="6">
        <v>110.923240948066</v>
      </c>
      <c r="H5" s="6">
        <v>10.442166781093507</v>
      </c>
      <c r="I5" s="6">
        <v>3.9632321968640274</v>
      </c>
      <c r="J5" s="6"/>
      <c r="K5" s="6"/>
      <c r="L5" s="6">
        <v>21.908089867230334</v>
      </c>
      <c r="M5" s="6"/>
    </row>
    <row r="6" spans="2:13" x14ac:dyDescent="0.25">
      <c r="B6" s="16">
        <v>0.10278</v>
      </c>
      <c r="C6" s="4" t="s">
        <v>9</v>
      </c>
      <c r="D6" s="4" t="s">
        <v>14</v>
      </c>
      <c r="E6" s="6">
        <v>210.35697647180885</v>
      </c>
      <c r="F6" s="6">
        <v>122.78120614081429</v>
      </c>
      <c r="G6" s="6">
        <v>111.03379567326338</v>
      </c>
      <c r="H6" s="6">
        <v>7.7400744097380452</v>
      </c>
      <c r="I6" s="6">
        <v>3.2195299049299826</v>
      </c>
      <c r="J6" s="6"/>
      <c r="K6" s="6"/>
      <c r="L6" s="6">
        <v>17.839609648288963</v>
      </c>
      <c r="M6" s="6"/>
    </row>
    <row r="7" spans="2:13" x14ac:dyDescent="0.25">
      <c r="B7" s="16">
        <v>0.10222000000000001</v>
      </c>
      <c r="C7" s="4" t="s">
        <v>9</v>
      </c>
      <c r="D7" s="4" t="s">
        <v>22</v>
      </c>
      <c r="E7" s="6">
        <v>244.41585894913027</v>
      </c>
      <c r="F7" s="6">
        <v>188.32680739632841</v>
      </c>
      <c r="G7" s="6">
        <v>171.24966196552691</v>
      </c>
      <c r="H7" s="6">
        <v>24.521155639213287</v>
      </c>
      <c r="I7" s="6">
        <v>19.470995806347634</v>
      </c>
      <c r="J7" s="6"/>
      <c r="K7" s="6">
        <v>6.8720482714981763</v>
      </c>
      <c r="L7" s="6"/>
      <c r="M7" s="6"/>
    </row>
    <row r="8" spans="2:13" x14ac:dyDescent="0.25">
      <c r="B8" s="16">
        <v>0.10650999999999999</v>
      </c>
      <c r="C8" s="4" t="s">
        <v>9</v>
      </c>
      <c r="D8" s="4" t="s">
        <v>22</v>
      </c>
      <c r="E8" s="6">
        <v>242.56798964353789</v>
      </c>
      <c r="F8" s="6">
        <v>174.86913665321072</v>
      </c>
      <c r="G8" s="6">
        <v>155.44188737686733</v>
      </c>
      <c r="H8" s="6">
        <v>25.339551412378306</v>
      </c>
      <c r="I8" s="6">
        <v>20.365871957132129</v>
      </c>
      <c r="J8" s="6"/>
      <c r="K8" s="6">
        <v>14.448560480718273</v>
      </c>
      <c r="L8" s="6"/>
      <c r="M8" s="6"/>
    </row>
    <row r="9" spans="2:13" x14ac:dyDescent="0.25">
      <c r="B9" s="16">
        <v>0.10403999999999999</v>
      </c>
      <c r="C9" s="4" t="s">
        <v>9</v>
      </c>
      <c r="D9" s="4" t="s">
        <v>22</v>
      </c>
      <c r="E9" s="6">
        <v>246.04962998954178</v>
      </c>
      <c r="F9" s="6">
        <v>180.90047642112827</v>
      </c>
      <c r="G9" s="6">
        <v>171.53095032565761</v>
      </c>
      <c r="H9" s="6">
        <v>23.409529114089139</v>
      </c>
      <c r="I9" s="6">
        <v>22.021445319875671</v>
      </c>
      <c r="J9" s="6"/>
      <c r="K9" s="6">
        <v>27.973834222544596</v>
      </c>
      <c r="L9" s="6"/>
      <c r="M9" s="6"/>
    </row>
    <row r="10" spans="2:13" x14ac:dyDescent="0.25">
      <c r="B10" s="16">
        <v>0.10149</v>
      </c>
      <c r="C10" s="4" t="s">
        <v>9</v>
      </c>
      <c r="D10" s="4" t="s">
        <v>47</v>
      </c>
      <c r="E10" s="6">
        <v>264.61428150223776</v>
      </c>
      <c r="F10" s="6">
        <v>171.71022960671806</v>
      </c>
      <c r="G10" s="6">
        <v>147.27774572096945</v>
      </c>
      <c r="H10" s="6">
        <v>9.8783527904899699</v>
      </c>
      <c r="I10" s="6">
        <v>1.7809812578859148</v>
      </c>
      <c r="J10" s="6"/>
      <c r="K10" s="6">
        <v>5.0069191267109403</v>
      </c>
      <c r="L10" s="6">
        <v>15.1161946346528</v>
      </c>
      <c r="M10" s="6"/>
    </row>
    <row r="11" spans="2:13" x14ac:dyDescent="0.25">
      <c r="B11" s="16">
        <v>0.11776</v>
      </c>
      <c r="C11" s="4" t="s">
        <v>9</v>
      </c>
      <c r="D11" s="12" t="s">
        <v>47</v>
      </c>
      <c r="E11" s="6">
        <v>276.65488118127723</v>
      </c>
      <c r="F11" s="6">
        <v>163.56286063876124</v>
      </c>
      <c r="G11" s="6">
        <v>139.50109438213249</v>
      </c>
      <c r="H11" s="6">
        <v>0.57531910486920002</v>
      </c>
      <c r="I11" s="6">
        <v>1.8107438215049161</v>
      </c>
      <c r="J11" s="6"/>
      <c r="K11" s="6">
        <v>5.0571214470538903</v>
      </c>
      <c r="L11" s="6">
        <v>21.403678827681251</v>
      </c>
      <c r="M11" s="6"/>
    </row>
    <row r="12" spans="2:13" x14ac:dyDescent="0.25">
      <c r="B12" s="16">
        <v>0.10154000000000001</v>
      </c>
      <c r="C12" s="4" t="s">
        <v>9</v>
      </c>
      <c r="D12" s="12" t="s">
        <v>47</v>
      </c>
      <c r="E12" s="6">
        <v>251.21288358441203</v>
      </c>
      <c r="F12" s="6">
        <v>163.79436256893945</v>
      </c>
      <c r="G12" s="6">
        <v>122.80555906395433</v>
      </c>
      <c r="H12" s="6">
        <v>4.2952501599772459</v>
      </c>
      <c r="I12" s="6">
        <v>3.5917294662487445</v>
      </c>
      <c r="J12" s="6"/>
      <c r="K12" s="6">
        <v>5.1910030397863602</v>
      </c>
      <c r="L12" s="6">
        <v>29.911168056407298</v>
      </c>
      <c r="M12" s="6"/>
    </row>
    <row r="13" spans="2:13" x14ac:dyDescent="0.25">
      <c r="B13" s="16">
        <v>0.10600999999999999</v>
      </c>
      <c r="C13" s="4" t="s">
        <v>9</v>
      </c>
      <c r="D13" s="4" t="s">
        <v>48</v>
      </c>
      <c r="E13" s="6">
        <v>270.19767900572754</v>
      </c>
      <c r="F13" s="6">
        <v>170.98729737438899</v>
      </c>
      <c r="G13" s="6">
        <v>153.371996734058</v>
      </c>
      <c r="H13" s="6">
        <v>7.3965758479736339</v>
      </c>
      <c r="I13" s="6">
        <v>2.3343917343117089</v>
      </c>
      <c r="J13" s="6"/>
      <c r="K13" s="6"/>
      <c r="L13" s="6">
        <v>16.58988130397945</v>
      </c>
      <c r="M13" s="6"/>
    </row>
    <row r="14" spans="2:13" x14ac:dyDescent="0.25">
      <c r="B14" s="16">
        <v>0.10650999999999999</v>
      </c>
      <c r="C14" s="4" t="s">
        <v>9</v>
      </c>
      <c r="D14" s="12" t="s">
        <v>48</v>
      </c>
      <c r="E14" s="6">
        <v>234.93707722508373</v>
      </c>
      <c r="F14" s="6">
        <v>150.33189882017899</v>
      </c>
      <c r="G14" s="6">
        <v>136.65307966543256</v>
      </c>
      <c r="H14" s="6">
        <v>8.396118337522557</v>
      </c>
      <c r="I14" s="6">
        <v>1.9119346272189162</v>
      </c>
      <c r="J14" s="6"/>
      <c r="K14" s="6"/>
      <c r="L14" s="6">
        <v>46.657229650420945</v>
      </c>
      <c r="M14" s="6"/>
    </row>
    <row r="15" spans="2:13" x14ac:dyDescent="0.25">
      <c r="B15" s="16">
        <v>0.10747</v>
      </c>
      <c r="C15" s="4" t="s">
        <v>9</v>
      </c>
      <c r="D15" s="12" t="s">
        <v>48</v>
      </c>
      <c r="E15" s="6">
        <v>226.49010265399951</v>
      </c>
      <c r="F15" s="6">
        <v>133.09712966512001</v>
      </c>
      <c r="G15" s="6">
        <v>127.08736408885233</v>
      </c>
      <c r="H15" s="6">
        <v>7.5164128293379076</v>
      </c>
      <c r="I15" s="6">
        <v>2.0424665508891993</v>
      </c>
      <c r="J15" s="6"/>
      <c r="K15" s="6"/>
      <c r="L15" s="6">
        <v>53.993430437138649</v>
      </c>
      <c r="M15" s="6"/>
    </row>
    <row r="16" spans="2:13" x14ac:dyDescent="0.25">
      <c r="B16" s="16">
        <v>0.10387</v>
      </c>
      <c r="C16" s="4" t="s">
        <v>10</v>
      </c>
      <c r="D16" s="4" t="s">
        <v>14</v>
      </c>
      <c r="E16" s="6">
        <v>174.52468381896918</v>
      </c>
      <c r="F16" s="6">
        <v>96.644128053228002</v>
      </c>
      <c r="G16" s="6"/>
      <c r="H16" s="6"/>
      <c r="I16" s="6">
        <v>1.5171463964243848</v>
      </c>
      <c r="J16" s="6"/>
      <c r="K16" s="6"/>
      <c r="L16" s="6"/>
      <c r="M16" s="6"/>
    </row>
    <row r="17" spans="2:13" x14ac:dyDescent="0.25">
      <c r="B17" s="16">
        <v>0.10979</v>
      </c>
      <c r="C17" s="4" t="s">
        <v>10</v>
      </c>
      <c r="D17" s="4" t="s">
        <v>14</v>
      </c>
      <c r="E17" s="6">
        <v>206.56638004824501</v>
      </c>
      <c r="F17" s="6">
        <v>107.54504415098501</v>
      </c>
      <c r="G17" s="6"/>
      <c r="H17" s="6"/>
      <c r="I17" s="6">
        <v>1.2848885045977771</v>
      </c>
      <c r="J17" s="6"/>
      <c r="K17" s="6"/>
      <c r="L17" s="6"/>
      <c r="M17" s="6"/>
    </row>
    <row r="18" spans="2:13" x14ac:dyDescent="0.25">
      <c r="B18" s="16">
        <v>0.10469000000000001</v>
      </c>
      <c r="C18" s="4" t="s">
        <v>10</v>
      </c>
      <c r="D18" s="4" t="s">
        <v>14</v>
      </c>
      <c r="E18" s="6">
        <v>162.35010968428401</v>
      </c>
      <c r="F18" s="6">
        <v>128.598921141067</v>
      </c>
      <c r="G18" s="6"/>
      <c r="H18" s="6"/>
      <c r="I18" s="6">
        <v>2.1802160111579636</v>
      </c>
      <c r="J18" s="6"/>
      <c r="K18" s="6"/>
      <c r="L18" s="6"/>
      <c r="M18" s="6"/>
    </row>
    <row r="19" spans="2:13" x14ac:dyDescent="0.25">
      <c r="B19" s="16">
        <v>0.10102</v>
      </c>
      <c r="C19" s="4" t="s">
        <v>10</v>
      </c>
      <c r="D19" s="4" t="s">
        <v>22</v>
      </c>
      <c r="E19" s="6">
        <v>215.08594663869897</v>
      </c>
      <c r="F19" s="6">
        <v>178.16115023966529</v>
      </c>
      <c r="G19" s="6"/>
      <c r="H19" s="6"/>
      <c r="I19" s="6">
        <v>9.8613859915545472</v>
      </c>
      <c r="J19" s="6"/>
      <c r="K19" s="6">
        <v>6.1186872252283866</v>
      </c>
      <c r="L19" s="6"/>
      <c r="M19" s="6">
        <v>40.446503290112375</v>
      </c>
    </row>
    <row r="20" spans="2:13" x14ac:dyDescent="0.25">
      <c r="B20" s="16">
        <v>9.9400000000000002E-2</v>
      </c>
      <c r="C20" s="4" t="s">
        <v>10</v>
      </c>
      <c r="D20" s="4" t="s">
        <v>22</v>
      </c>
      <c r="E20" s="6">
        <v>195.56595032526957</v>
      </c>
      <c r="F20" s="6">
        <v>166.94107348106706</v>
      </c>
      <c r="G20" s="6"/>
      <c r="H20" s="6"/>
      <c r="I20" s="6">
        <v>10.194351586302616</v>
      </c>
      <c r="J20" s="6"/>
      <c r="K20" s="6">
        <v>18.603471353699899</v>
      </c>
      <c r="L20" s="6"/>
      <c r="M20" s="6">
        <v>180.74206269752312</v>
      </c>
    </row>
    <row r="21" spans="2:13" x14ac:dyDescent="0.25">
      <c r="B21" s="16">
        <v>0.10126</v>
      </c>
      <c r="C21" s="4" t="s">
        <v>10</v>
      </c>
      <c r="D21" s="4" t="s">
        <v>22</v>
      </c>
      <c r="E21" s="6">
        <v>201.00669043076891</v>
      </c>
      <c r="F21" s="6">
        <v>170.56216497423173</v>
      </c>
      <c r="G21" s="6"/>
      <c r="H21" s="6"/>
      <c r="I21" s="6">
        <v>10.099024263139274</v>
      </c>
      <c r="J21" s="6"/>
      <c r="K21" s="6">
        <v>18.231929353320368</v>
      </c>
      <c r="L21" s="6"/>
      <c r="M21" s="6">
        <v>189.95513631462026</v>
      </c>
    </row>
    <row r="22" spans="2:13" x14ac:dyDescent="0.25">
      <c r="B22" s="16">
        <v>0.10251</v>
      </c>
      <c r="C22" s="4" t="s">
        <v>10</v>
      </c>
      <c r="D22" s="12" t="s">
        <v>47</v>
      </c>
      <c r="E22" s="6">
        <v>168.61126316567842</v>
      </c>
      <c r="F22" s="6">
        <v>166.62843989714648</v>
      </c>
      <c r="G22" s="6"/>
      <c r="H22" s="6">
        <v>10.5096305282093</v>
      </c>
      <c r="I22" s="6">
        <v>4.2379553878305094</v>
      </c>
      <c r="J22" s="6"/>
      <c r="K22" s="6">
        <v>5.5936137707121603</v>
      </c>
      <c r="L22" s="6">
        <v>56.867367840781498</v>
      </c>
      <c r="M22" s="6">
        <v>41.982153673552773</v>
      </c>
    </row>
    <row r="23" spans="2:13" x14ac:dyDescent="0.25">
      <c r="B23" s="16">
        <v>0.10624</v>
      </c>
      <c r="C23" s="4" t="s">
        <v>10</v>
      </c>
      <c r="D23" s="12" t="s">
        <v>47</v>
      </c>
      <c r="E23" s="6">
        <v>179.87276846274438</v>
      </c>
      <c r="F23" s="6">
        <v>142.10785087865929</v>
      </c>
      <c r="G23" s="6"/>
      <c r="H23" s="6">
        <v>7.28870823241538</v>
      </c>
      <c r="I23" s="6">
        <v>4.238567556303634</v>
      </c>
      <c r="J23" s="6"/>
      <c r="K23" s="6">
        <v>3.8743727026582899</v>
      </c>
      <c r="L23" s="6">
        <v>47.6649127153905</v>
      </c>
      <c r="M23" s="6">
        <v>29.5065733549065</v>
      </c>
    </row>
    <row r="24" spans="2:13" x14ac:dyDescent="0.25">
      <c r="B24" s="16">
        <v>0.11118</v>
      </c>
      <c r="C24" s="4" t="s">
        <v>10</v>
      </c>
      <c r="D24" s="12" t="s">
        <v>47</v>
      </c>
      <c r="E24" s="6">
        <v>175.15236603149921</v>
      </c>
      <c r="F24" s="6">
        <v>157.07662987537012</v>
      </c>
      <c r="G24" s="6"/>
      <c r="H24" s="6">
        <v>8.0830894864611498</v>
      </c>
      <c r="I24" s="6">
        <v>3.4692650886602627</v>
      </c>
      <c r="J24" s="6"/>
      <c r="K24" s="6">
        <v>4.7729572620788696</v>
      </c>
      <c r="L24" s="6">
        <v>46.431708117186098</v>
      </c>
      <c r="M24" s="6">
        <v>29.038259049837698</v>
      </c>
    </row>
    <row r="25" spans="2:13" x14ac:dyDescent="0.25">
      <c r="B25" s="16">
        <v>0.10453999999999999</v>
      </c>
      <c r="C25" s="4" t="s">
        <v>10</v>
      </c>
      <c r="D25" s="12" t="s">
        <v>48</v>
      </c>
      <c r="E25" s="6">
        <v>199.64451233243267</v>
      </c>
      <c r="F25" s="6">
        <v>170.00728628234299</v>
      </c>
      <c r="G25" s="6"/>
      <c r="H25" s="6">
        <v>9.213361450758768</v>
      </c>
      <c r="I25" s="6">
        <v>2.0784156292085414</v>
      </c>
      <c r="J25" s="6"/>
      <c r="K25" s="6"/>
      <c r="L25" s="6">
        <v>63.124245505098322</v>
      </c>
      <c r="M25" s="6"/>
    </row>
    <row r="26" spans="2:13" x14ac:dyDescent="0.25">
      <c r="B26" s="16">
        <v>0.10842</v>
      </c>
      <c r="C26" s="4" t="s">
        <v>10</v>
      </c>
      <c r="D26" s="12" t="s">
        <v>48</v>
      </c>
      <c r="E26" s="6">
        <v>183.93720257208773</v>
      </c>
      <c r="F26" s="6">
        <v>139.13504028440201</v>
      </c>
      <c r="G26" s="6"/>
      <c r="H26" s="6">
        <v>4.2638260885072485</v>
      </c>
      <c r="I26" s="6">
        <v>2.0058799222165962</v>
      </c>
      <c r="J26" s="6"/>
      <c r="K26" s="6"/>
      <c r="L26" s="6">
        <v>20.99495295987543</v>
      </c>
      <c r="M26" s="6"/>
    </row>
    <row r="27" spans="2:13" x14ac:dyDescent="0.25">
      <c r="B27" s="16">
        <v>0.10836</v>
      </c>
      <c r="C27" s="4" t="s">
        <v>10</v>
      </c>
      <c r="D27" s="12" t="s">
        <v>48</v>
      </c>
      <c r="E27" s="6">
        <v>194.25841299221651</v>
      </c>
      <c r="F27" s="6">
        <v>147.66799339420101</v>
      </c>
      <c r="G27" s="6"/>
      <c r="H27" s="6">
        <v>6.6827811040543299</v>
      </c>
      <c r="I27" s="6">
        <v>1.9098704752420057</v>
      </c>
      <c r="J27" s="6"/>
      <c r="K27" s="6"/>
      <c r="L27" s="6">
        <v>51.055613576783195</v>
      </c>
      <c r="M27" s="6"/>
    </row>
    <row r="30" spans="2:13" x14ac:dyDescent="0.25">
      <c r="C30" s="4"/>
      <c r="D30" s="4"/>
      <c r="E30" s="31" t="s">
        <v>27</v>
      </c>
      <c r="F30" s="31"/>
      <c r="G30" s="31"/>
      <c r="H30" s="31"/>
      <c r="I30" s="31"/>
      <c r="J30" s="31"/>
      <c r="K30" s="31"/>
      <c r="L30" s="31"/>
      <c r="M30" s="31"/>
    </row>
    <row r="31" spans="2:13" x14ac:dyDescent="0.25">
      <c r="C31" s="4" t="s">
        <v>11</v>
      </c>
      <c r="D31" s="4" t="s">
        <v>13</v>
      </c>
      <c r="E31" s="4" t="s">
        <v>0</v>
      </c>
      <c r="F31" s="4" t="s">
        <v>1</v>
      </c>
      <c r="G31" s="4" t="s">
        <v>2</v>
      </c>
      <c r="H31" s="4" t="s">
        <v>3</v>
      </c>
      <c r="I31" s="4" t="s">
        <v>4</v>
      </c>
      <c r="J31" s="4" t="s">
        <v>5</v>
      </c>
      <c r="K31" s="4" t="s">
        <v>6</v>
      </c>
      <c r="L31" s="4" t="s">
        <v>7</v>
      </c>
      <c r="M31" s="4" t="s">
        <v>8</v>
      </c>
    </row>
    <row r="32" spans="2:13" x14ac:dyDescent="0.25">
      <c r="B32" s="1"/>
      <c r="C32" s="4" t="s">
        <v>9</v>
      </c>
      <c r="D32" s="4" t="s">
        <v>14</v>
      </c>
      <c r="E32" s="7">
        <f>E4/($B4*'Certified concentrations'!C$5)*100</f>
        <v>70.083350620924577</v>
      </c>
      <c r="F32" s="7">
        <f>F4/($B4*'Certified concentrations'!D$5)*100</f>
        <v>41.307093727879789</v>
      </c>
      <c r="G32" s="7">
        <f>G4/($B4*'Certified concentrations'!E$5)*100</f>
        <v>29.158970977685438</v>
      </c>
      <c r="H32" s="7">
        <f>H4/($B4*'Certified concentrations'!F$5)*100</f>
        <v>5.7666794673705457</v>
      </c>
      <c r="I32" s="7">
        <f>I4/($B4*'Certified concentrations'!G$5)*100</f>
        <v>1.4353528705482799</v>
      </c>
      <c r="J32" s="7"/>
      <c r="K32" s="7"/>
      <c r="L32" s="7">
        <f>L4/($B4*'Certified concentrations'!J$5)*100</f>
        <v>0.56942763018590603</v>
      </c>
      <c r="M32" s="7"/>
    </row>
    <row r="33" spans="2:13" x14ac:dyDescent="0.25">
      <c r="B33" s="1"/>
      <c r="C33" s="4" t="s">
        <v>9</v>
      </c>
      <c r="D33" s="4" t="s">
        <v>14</v>
      </c>
      <c r="E33" s="7">
        <f>E5/($B5*'Certified concentrations'!C$5)*100</f>
        <v>72.410794001563289</v>
      </c>
      <c r="F33" s="7">
        <f>F5/($B5*'Certified concentrations'!D$5)*100</f>
        <v>41.662626411937573</v>
      </c>
      <c r="G33" s="7">
        <f>G5/($B5*'Certified concentrations'!E$5)*100</f>
        <v>35.162005649171604</v>
      </c>
      <c r="H33" s="7">
        <f>H5/($B5*'Certified concentrations'!F$5)*100</f>
        <v>3.31121015444399</v>
      </c>
      <c r="I33" s="7">
        <f>I5/($B5*'Certified concentrations'!G$5)*100</f>
        <v>1.2580010980960312</v>
      </c>
      <c r="J33" s="7"/>
      <c r="K33" s="7"/>
      <c r="L33" s="7">
        <f>L5/($B5*'Certified concentrations'!J$5)*100</f>
        <v>0.69461253358021002</v>
      </c>
      <c r="M33" s="7"/>
    </row>
    <row r="34" spans="2:13" x14ac:dyDescent="0.25">
      <c r="B34" s="1"/>
      <c r="C34" s="4" t="s">
        <v>9</v>
      </c>
      <c r="D34" s="4" t="s">
        <v>14</v>
      </c>
      <c r="E34" s="7">
        <f>E6/($B6*'Certified concentrations'!C$5)*100</f>
        <v>68.176957876758578</v>
      </c>
      <c r="F34" s="7">
        <f>F6/($B6*'Certified concentrations'!D$5)*100</f>
        <v>39.793541719029854</v>
      </c>
      <c r="G34" s="7">
        <f>G6/($B6*'Certified concentrations'!E$5)*100</f>
        <v>36.070299325906213</v>
      </c>
      <c r="H34" s="7">
        <f>H6/($B6*'Certified concentrations'!F$5)*100</f>
        <v>2.5152706690341327</v>
      </c>
      <c r="I34" s="7">
        <f>I6/($B6*'Certified concentrations'!G$5)*100</f>
        <v>1.0472911583326168</v>
      </c>
      <c r="J34" s="7"/>
      <c r="K34" s="7"/>
      <c r="L34" s="7">
        <f>L6/($B6*'Certified concentrations'!J$5)*100</f>
        <v>0.57965144095302623</v>
      </c>
      <c r="M34" s="7"/>
    </row>
    <row r="35" spans="2:13" x14ac:dyDescent="0.25">
      <c r="B35" s="1"/>
      <c r="C35" s="4" t="s">
        <v>9</v>
      </c>
      <c r="D35" s="4" t="s">
        <v>22</v>
      </c>
      <c r="E35" s="7">
        <f>E7/($B7*'Certified concentrations'!C$5)*100</f>
        <v>79.649456596903264</v>
      </c>
      <c r="F35" s="7">
        <f>F7/($B7*'Certified concentrations'!D$5)*100</f>
        <v>61.371336280061769</v>
      </c>
      <c r="G35" s="7">
        <f>G7/($B7*'Certified concentrations'!E$5)*100</f>
        <v>55.936722936298935</v>
      </c>
      <c r="H35" s="7">
        <f>H7/($B7*'Certified concentrations'!F$5)*100</f>
        <v>8.0122272978792921</v>
      </c>
      <c r="I35" s="7">
        <f>I7/($B7*'Certified concentrations'!G$5)*100</f>
        <v>6.3684812365576589</v>
      </c>
      <c r="J35" s="7"/>
      <c r="K35" s="7">
        <f>K7/($B7*'Certified concentrations'!I$5)*100</f>
        <v>2.2439259231111301</v>
      </c>
      <c r="L35" s="7"/>
      <c r="M35" s="7"/>
    </row>
    <row r="36" spans="2:13" x14ac:dyDescent="0.25">
      <c r="B36" s="1"/>
      <c r="C36" s="4" t="s">
        <v>9</v>
      </c>
      <c r="D36" s="4" t="s">
        <v>22</v>
      </c>
      <c r="E36" s="7">
        <f>E8/($B8*'Certified concentrations'!C$5)*100</f>
        <v>75.863419831193781</v>
      </c>
      <c r="F36" s="7">
        <f>F8/($B8*'Certified concentrations'!D$5)*100</f>
        <v>54.690525113952674</v>
      </c>
      <c r="G36" s="7">
        <f>G8/($B8*'Certified concentrations'!E$5)*100</f>
        <v>48.72825390198804</v>
      </c>
      <c r="H36" s="7">
        <f>H8/($B8*'Certified concentrations'!F$5)*100</f>
        <v>7.9461496812604029</v>
      </c>
      <c r="I36" s="7">
        <f>I8/($B8*'Certified concentrations'!G$5)*100</f>
        <v>6.392874978056609</v>
      </c>
      <c r="J36" s="7"/>
      <c r="K36" s="7">
        <f>K8/($B8*'Certified concentrations'!I$5)*100</f>
        <v>4.5278537065846107</v>
      </c>
      <c r="L36" s="7"/>
      <c r="M36" s="7"/>
    </row>
    <row r="37" spans="2:13" x14ac:dyDescent="0.25">
      <c r="B37" s="1"/>
      <c r="C37" s="4" t="s">
        <v>9</v>
      </c>
      <c r="D37" s="4" t="s">
        <v>22</v>
      </c>
      <c r="E37" s="7">
        <f>E9/($B9*'Certified concentrations'!C$5)*100</f>
        <v>78.779221512693255</v>
      </c>
      <c r="F37" s="7">
        <f>F9/($B9*'Certified concentrations'!D$5)*100</f>
        <v>57.920016804485932</v>
      </c>
      <c r="G37" s="7">
        <f>G9/($B9*'Certified concentrations'!E$5)*100</f>
        <v>55.048478954626304</v>
      </c>
      <c r="H37" s="7">
        <f>H9/($B9*'Certified concentrations'!F$5)*100</f>
        <v>7.5151999224930517</v>
      </c>
      <c r="I37" s="7">
        <f>I9/($B9*'Certified concentrations'!G$5)*100</f>
        <v>7.0766719355412357</v>
      </c>
      <c r="J37" s="7"/>
      <c r="K37" s="7">
        <f>K9/($B9*'Certified concentrations'!I$5)*100</f>
        <v>8.9744913705729772</v>
      </c>
      <c r="L37" s="7"/>
      <c r="M37" s="7"/>
    </row>
    <row r="38" spans="2:13" x14ac:dyDescent="0.25">
      <c r="B38" s="1"/>
      <c r="C38" s="4" t="s">
        <v>9</v>
      </c>
      <c r="D38" s="12" t="s">
        <v>47</v>
      </c>
      <c r="E38" s="7">
        <f>E10/($B10*'Certified concentrations'!C$5)*100</f>
        <v>86.851903146198836</v>
      </c>
      <c r="F38" s="7">
        <f>F10/($B10*'Certified concentrations'!D$5)*100</f>
        <v>56.358863725532224</v>
      </c>
      <c r="G38" s="7">
        <f>G10/($B10*'Certified concentrations'!E$5)*100</f>
        <v>48.452595795425943</v>
      </c>
      <c r="H38" s="7">
        <f>H10/($B10*'Certified concentrations'!F$5)*100</f>
        <v>3.2509439644849425</v>
      </c>
      <c r="I38" s="7">
        <f>I10/($B10*'Certified concentrations'!G$5)*100</f>
        <v>0.58670485720172139</v>
      </c>
      <c r="J38" s="7"/>
      <c r="K38" s="7">
        <f>K10/($B10*'Certified concentrations'!I$5)*100</f>
        <v>1.6466659874383505</v>
      </c>
      <c r="L38" s="7">
        <f>L10/($B10*'Certified concentrations'!J$5)*100</f>
        <v>0.49740415480502675</v>
      </c>
      <c r="M38" s="7"/>
    </row>
    <row r="39" spans="2:13" x14ac:dyDescent="0.25">
      <c r="B39" s="1"/>
      <c r="C39" s="4" t="s">
        <v>9</v>
      </c>
      <c r="D39" s="12" t="s">
        <v>47</v>
      </c>
      <c r="E39" s="7">
        <f>E11/($B11*'Certified concentrations'!C$5)*100</f>
        <v>78.258199578133713</v>
      </c>
      <c r="F39" s="7">
        <f>F11/($B11*'Certified concentrations'!D$5)*100</f>
        <v>46.267519072079551</v>
      </c>
      <c r="G39" s="7">
        <f>G11/($B11*'Certified concentrations'!E$5)*100</f>
        <v>39.553324376149021</v>
      </c>
      <c r="H39" s="7">
        <f>H11/($B11*'Certified concentrations'!F$5)*100</f>
        <v>0.16317709719404844</v>
      </c>
      <c r="I39" s="7">
        <f>I11/($B11*'Certified concentrations'!G$5)*100</f>
        <v>0.5140943157554968</v>
      </c>
      <c r="J39" s="7"/>
      <c r="K39" s="7">
        <f>K11/($B11*'Certified concentrations'!I$5)*100</f>
        <v>1.4333880429379939</v>
      </c>
      <c r="L39" s="7">
        <f>L11/($B11*'Certified concentrations'!J$5)*100</f>
        <v>0.60698899119392347</v>
      </c>
      <c r="M39" s="7"/>
    </row>
    <row r="40" spans="2:13" x14ac:dyDescent="0.25">
      <c r="B40" s="1"/>
      <c r="C40" s="4" t="s">
        <v>9</v>
      </c>
      <c r="D40" s="12" t="s">
        <v>47</v>
      </c>
      <c r="E40" s="7">
        <f>E12/($B12*'Certified concentrations'!C$5)*100</f>
        <v>82.41268462493457</v>
      </c>
      <c r="F40" s="7">
        <f>F12/($B12*'Certified concentrations'!D$5)*100</f>
        <v>53.734239076955539</v>
      </c>
      <c r="G40" s="7">
        <f>G12/($B12*'Certified concentrations'!E$5)*100</f>
        <v>40.381648181923033</v>
      </c>
      <c r="H40" s="7">
        <f>H12/($B12*'Certified concentrations'!F$5)*100</f>
        <v>1.4128612289832261</v>
      </c>
      <c r="I40" s="7">
        <f>I12/($B12*'Certified concentrations'!G$5)*100</f>
        <v>1.1826331421053076</v>
      </c>
      <c r="J40" s="7"/>
      <c r="K40" s="7">
        <f>K12/($B12*'Certified concentrations'!I$5)*100</f>
        <v>1.7063664952871176</v>
      </c>
      <c r="L40" s="7">
        <f>L12/($B12*'Certified concentrations'!J$5)*100</f>
        <v>0.98375374747218036</v>
      </c>
      <c r="M40" s="7"/>
    </row>
    <row r="41" spans="2:13" x14ac:dyDescent="0.25">
      <c r="B41" s="1"/>
      <c r="C41" s="4" t="s">
        <v>9</v>
      </c>
      <c r="D41" s="12" t="s">
        <v>48</v>
      </c>
      <c r="E41" s="7">
        <f>E13/($B13*'Certified concentrations'!C$5)*100</f>
        <v>84.90320637285032</v>
      </c>
      <c r="F41" s="7">
        <f>F13/($B13*'Certified concentrations'!D$5)*100</f>
        <v>53.728699112200516</v>
      </c>
      <c r="G41" s="7">
        <f>G13/($B13*'Certified concentrations'!E$5)*100</f>
        <v>48.306148310907773</v>
      </c>
      <c r="H41" s="7">
        <f>H13/($B13*'Certified concentrations'!F$5)*100</f>
        <v>2.3304086549269449</v>
      </c>
      <c r="I41" s="7">
        <f>I13/($B13*'Certified concentrations'!G$5)*100</f>
        <v>0.73622487886629706</v>
      </c>
      <c r="J41" s="7"/>
      <c r="K41" s="7">
        <f>K13/($B13*'Certified concentrations'!I$5)*100</f>
        <v>0</v>
      </c>
      <c r="L41" s="7">
        <f>L13/($B13*'Certified concentrations'!J$5)*100</f>
        <v>0.52262072751125976</v>
      </c>
      <c r="M41" s="7"/>
    </row>
    <row r="42" spans="2:13" x14ac:dyDescent="0.25">
      <c r="B42" s="1"/>
      <c r="C42" s="4" t="s">
        <v>9</v>
      </c>
      <c r="D42" s="12" t="s">
        <v>48</v>
      </c>
      <c r="E42" s="7">
        <f>E14/($B14*'Certified concentrations'!C$5)*100</f>
        <v>73.476843130174885</v>
      </c>
      <c r="F42" s="7">
        <f>F14/($B14*'Certified concentrations'!D$5)*100</f>
        <v>47.016475549702072</v>
      </c>
      <c r="G42" s="7">
        <f>G14/($B14*'Certified concentrations'!E$5)*100</f>
        <v>42.83829844578149</v>
      </c>
      <c r="H42" s="7">
        <f>H14/($B14*'Certified concentrations'!F$5)*100</f>
        <v>2.6329121603525509</v>
      </c>
      <c r="I42" s="7">
        <f>I14/($B14*'Certified concentrations'!G$5)*100</f>
        <v>0.60015888658022276</v>
      </c>
      <c r="J42" s="7"/>
      <c r="K42" s="7">
        <f>K14/($B14*'Certified concentrations'!I$5)*100</f>
        <v>0</v>
      </c>
      <c r="L42" s="7">
        <f>L14/($B14*'Certified concentrations'!J$5)*100</f>
        <v>1.4629138429672655</v>
      </c>
      <c r="M42" s="7"/>
    </row>
    <row r="43" spans="2:13" x14ac:dyDescent="0.25">
      <c r="B43" s="1"/>
      <c r="C43" s="4" t="s">
        <v>9</v>
      </c>
      <c r="D43" s="12" t="s">
        <v>48</v>
      </c>
      <c r="E43" s="7">
        <f>E15/($B15*'Certified concentrations'!C$5)*100</f>
        <v>70.202292065207217</v>
      </c>
      <c r="F43" s="7">
        <f>F15/($B15*'Certified concentrations'!D$5)*100</f>
        <v>41.254445383273847</v>
      </c>
      <c r="G43" s="7">
        <f>G15/($B15*'Certified concentrations'!E$5)*100</f>
        <v>39.483741190452918</v>
      </c>
      <c r="H43" s="7">
        <f>H15/($B15*'Certified concentrations'!F$5)*100</f>
        <v>2.3359932324989012</v>
      </c>
      <c r="I43" s="7">
        <f>I15/($B15*'Certified concentrations'!G$5)*100</f>
        <v>0.63540597005470034</v>
      </c>
      <c r="J43" s="7"/>
      <c r="K43" s="7">
        <f>K15/($B15*'Certified concentrations'!I$5)*100</f>
        <v>0</v>
      </c>
      <c r="L43" s="7">
        <f>L15/($B15*'Certified concentrations'!J$5)*100</f>
        <v>1.6778141702462521</v>
      </c>
      <c r="M43" s="7"/>
    </row>
    <row r="44" spans="2:13" x14ac:dyDescent="0.25">
      <c r="B44" s="1"/>
      <c r="C44" s="4" t="s">
        <v>10</v>
      </c>
      <c r="D44" s="4" t="s">
        <v>14</v>
      </c>
      <c r="E44" s="7">
        <f>E16/($B16*'Certified concentrations'!C$6)*100</f>
        <v>55.914217557230415</v>
      </c>
      <c r="F44" s="7">
        <f>F16/($B16*'Certified concentrations'!D$6)*100</f>
        <v>31.004115425864114</v>
      </c>
      <c r="G44" s="7"/>
      <c r="H44" s="7"/>
      <c r="I44" s="7">
        <f>I16/($B16*'Certified concentrations'!G$6)*100</f>
        <v>0.48703580774618616</v>
      </c>
      <c r="J44" s="7"/>
      <c r="K44" s="7">
        <f>K16/($B16*'Certified concentrations'!I$6)*100</f>
        <v>0</v>
      </c>
      <c r="L44" s="7"/>
      <c r="M44" s="7"/>
    </row>
    <row r="45" spans="2:13" x14ac:dyDescent="0.25">
      <c r="B45" s="1"/>
      <c r="C45" s="4" t="s">
        <v>10</v>
      </c>
      <c r="D45" s="4" t="s">
        <v>14</v>
      </c>
      <c r="E45" s="7">
        <f>E17/($B17*'Certified concentrations'!C$6)*100</f>
        <v>62.611250444463721</v>
      </c>
      <c r="F45" s="7">
        <f>F17/($B17*'Certified concentrations'!D$6)*100</f>
        <v>32.640862175790822</v>
      </c>
      <c r="G45" s="7"/>
      <c r="H45" s="7"/>
      <c r="I45" s="7">
        <f>I17/($B17*'Certified concentrations'!G$6)*100</f>
        <v>0.39023497694962211</v>
      </c>
      <c r="J45" s="7"/>
      <c r="K45" s="7">
        <f>K17/($B17*'Certified concentrations'!I$6)*100</f>
        <v>0</v>
      </c>
      <c r="L45" s="7"/>
      <c r="M45" s="7"/>
    </row>
    <row r="46" spans="2:13" x14ac:dyDescent="0.25">
      <c r="B46" s="1"/>
      <c r="C46" s="4" t="s">
        <v>10</v>
      </c>
      <c r="D46" s="4" t="s">
        <v>14</v>
      </c>
      <c r="E46" s="7">
        <f>E18/($B18*'Certified concentrations'!C$6)*100</f>
        <v>51.606322281752526</v>
      </c>
      <c r="F46" s="7">
        <f>F18/($B18*'Certified concentrations'!D$6)*100</f>
        <v>40.932298251354048</v>
      </c>
      <c r="G46" s="7"/>
      <c r="H46" s="7"/>
      <c r="I46" s="7">
        <f>I18/($B18*'Certified concentrations'!G$6)*100</f>
        <v>0.6944130264448527</v>
      </c>
      <c r="J46" s="7"/>
      <c r="K46" s="7">
        <f>K18/($B18*'Certified concentrations'!I$6)*100</f>
        <v>0</v>
      </c>
      <c r="L46" s="7"/>
      <c r="M46" s="7"/>
    </row>
    <row r="47" spans="2:13" x14ac:dyDescent="0.25">
      <c r="B47" s="1"/>
      <c r="C47" s="4" t="s">
        <v>10</v>
      </c>
      <c r="D47" s="4" t="s">
        <v>22</v>
      </c>
      <c r="E47" s="7">
        <f>E19/($B19*'Certified concentrations'!C$6)*100</f>
        <v>70.85331832898413</v>
      </c>
      <c r="F47" s="7">
        <f>F19/($B19*'Certified concentrations'!D$6)*100</f>
        <v>58.767829135706592</v>
      </c>
      <c r="G47" s="7"/>
      <c r="H47" s="7"/>
      <c r="I47" s="7">
        <f>I19/($B19*'Certified concentrations'!G$6)*100</f>
        <v>3.2550234990738836</v>
      </c>
      <c r="J47" s="7"/>
      <c r="K47" s="7">
        <f>K19/($B19*'Certified concentrations'!I$6)*100</f>
        <v>2.0182961599840197</v>
      </c>
      <c r="L47" s="7"/>
      <c r="M47" s="7">
        <f>M19/($B19*'Certified concentrations'!K$6)*100</f>
        <v>1.3336702482258453</v>
      </c>
    </row>
    <row r="48" spans="2:13" x14ac:dyDescent="0.25">
      <c r="B48" s="1"/>
      <c r="C48" s="4" t="s">
        <v>10</v>
      </c>
      <c r="D48" s="4" t="s">
        <v>22</v>
      </c>
      <c r="E48" s="7">
        <f>E20/($B20*'Certified concentrations'!C$6)*100</f>
        <v>65.473021264113655</v>
      </c>
      <c r="F48" s="7">
        <f>F20/($B20*'Certified concentrations'!D$6)*100</f>
        <v>55.96426727008739</v>
      </c>
      <c r="G48" s="7"/>
      <c r="H48" s="7"/>
      <c r="I48" s="7">
        <f>I20/($B20*'Certified concentrations'!G$6)*100</f>
        <v>3.4197688922137752</v>
      </c>
      <c r="J48" s="7"/>
      <c r="K48" s="7">
        <f>K20/($B20*'Certified concentrations'!I$6)*100</f>
        <v>6.2365098131943606</v>
      </c>
      <c r="L48" s="7"/>
      <c r="M48" s="7">
        <f>M20/($B20*'Certified concentrations'!K$6)*100</f>
        <v>6.0568622319012215</v>
      </c>
    </row>
    <row r="49" spans="2:13" x14ac:dyDescent="0.25">
      <c r="B49" s="1"/>
      <c r="C49" s="4" t="s">
        <v>10</v>
      </c>
      <c r="D49" s="4" t="s">
        <v>22</v>
      </c>
      <c r="E49" s="7">
        <f>E21/($B21*'Certified concentrations'!C$6)*100</f>
        <v>66.058409606600392</v>
      </c>
      <c r="F49" s="7">
        <f>F21/($B21*'Certified concentrations'!D$6)*100</f>
        <v>56.127898434484493</v>
      </c>
      <c r="G49" s="7"/>
      <c r="H49" s="7"/>
      <c r="I49" s="7">
        <f>I21/($B21*'Certified concentrations'!G$6)*100</f>
        <v>3.3255618299586183</v>
      </c>
      <c r="J49" s="7"/>
      <c r="K49" s="7">
        <f>K21/($B21*'Certified concentrations'!I$6)*100</f>
        <v>5.9996886130195621</v>
      </c>
      <c r="L49" s="7"/>
      <c r="M49" s="7">
        <f>M21/($B21*'Certified concentrations'!K$6)*100</f>
        <v>6.2486753812663043</v>
      </c>
    </row>
    <row r="50" spans="2:13" x14ac:dyDescent="0.25">
      <c r="B50" s="1"/>
      <c r="C50" s="4" t="s">
        <v>10</v>
      </c>
      <c r="D50" s="12" t="s">
        <v>47</v>
      </c>
      <c r="E50" s="7">
        <f>E22/($B22*'Certified concentrations'!C$6)*100</f>
        <v>54.73635482035791</v>
      </c>
      <c r="F50" s="7">
        <f>F22/($B22*'Certified concentrations'!D$6)*100</f>
        <v>54.164769483285902</v>
      </c>
      <c r="G50" s="7"/>
      <c r="H50" s="7">
        <f>H22/($B22*'Certified concentrations'!F$6)*100</f>
        <v>3.4015586768815727</v>
      </c>
      <c r="I50" s="7">
        <f>I22/($B22*'Certified concentrations'!G$6)*100</f>
        <v>1.3785219362882966</v>
      </c>
      <c r="J50" s="7"/>
      <c r="K50" s="7">
        <f>K22/($B22*'Certified concentrations'!I$6)*100</f>
        <v>1.8182778441433776</v>
      </c>
      <c r="L50" s="7">
        <f>L22/($B22*'Certified concentrations'!J$6)*100</f>
        <v>1.8460266440096902</v>
      </c>
      <c r="M50" s="7">
        <f>M22/($B22*'Certified concentrations'!K$6)*100</f>
        <v>1.3641851761729515</v>
      </c>
    </row>
    <row r="51" spans="2:13" x14ac:dyDescent="0.25">
      <c r="B51" s="1"/>
      <c r="C51" s="4" t="s">
        <v>10</v>
      </c>
      <c r="D51" s="12" t="s">
        <v>47</v>
      </c>
      <c r="E51" s="7">
        <f>E23/($B23*'Certified concentrations'!C$6)*100</f>
        <v>56.342080613242608</v>
      </c>
      <c r="F51" s="7">
        <f>F23/($B23*'Certified concentrations'!D$6)*100</f>
        <v>44.572194207935738</v>
      </c>
      <c r="G51" s="7"/>
      <c r="H51" s="7">
        <f>H23/($B23*'Certified concentrations'!F$6)*100</f>
        <v>2.276246315017675</v>
      </c>
      <c r="I51" s="7">
        <f>I23/($B23*'Certified concentrations'!G$6)*100</f>
        <v>1.3303152871689012</v>
      </c>
      <c r="J51" s="7"/>
      <c r="K51" s="7">
        <f>K23/($B23*'Certified concentrations'!I$6)*100</f>
        <v>1.215198818848251</v>
      </c>
      <c r="L51" s="7">
        <f>L23/($B23*'Certified concentrations'!J$6)*100</f>
        <v>1.492972511345124</v>
      </c>
      <c r="M51" s="7">
        <f>M23/($B23*'Certified concentrations'!K$6)*100</f>
        <v>0.92513595637755197</v>
      </c>
    </row>
    <row r="52" spans="2:13" x14ac:dyDescent="0.25">
      <c r="B52" s="1"/>
      <c r="C52" s="4" t="s">
        <v>10</v>
      </c>
      <c r="D52" s="12" t="s">
        <v>47</v>
      </c>
      <c r="E52" s="7">
        <f>E24/($B24*'Certified concentrations'!C$6)*100</f>
        <v>52.425775363151473</v>
      </c>
      <c r="F52" s="7">
        <f>F24/($B24*'Certified concentrations'!D$6)*100</f>
        <v>47.078098112936424</v>
      </c>
      <c r="G52" s="7"/>
      <c r="H52" s="7">
        <f>H24/($B24*'Certified concentrations'!F$6)*100</f>
        <v>2.4121675410001724</v>
      </c>
      <c r="I52" s="7">
        <f>I24/($B24*'Certified concentrations'!G$6)*100</f>
        <v>1.0404814702761034</v>
      </c>
      <c r="J52" s="7"/>
      <c r="K52" s="7">
        <f>K24/($B24*'Certified concentrations'!I$6)*100</f>
        <v>1.430523117610095</v>
      </c>
      <c r="L52" s="7">
        <f>L24/($B24*'Certified concentrations'!J$6)*100</f>
        <v>1.3897256153172484</v>
      </c>
      <c r="M52" s="7">
        <f>M24/($B24*'Certified concentrations'!K$6)*100</f>
        <v>0.86999899524184776</v>
      </c>
    </row>
    <row r="53" spans="2:13" x14ac:dyDescent="0.25">
      <c r="B53" s="1"/>
      <c r="C53" s="4" t="s">
        <v>10</v>
      </c>
      <c r="D53" s="12" t="s">
        <v>48</v>
      </c>
      <c r="E53" s="7">
        <f>E25/($B25*'Certified concentrations'!C$6)*100</f>
        <v>63.552173051429392</v>
      </c>
      <c r="F53" s="7">
        <f>F25/($B25*'Certified concentrations'!D$6)*100</f>
        <v>54.189986630418844</v>
      </c>
      <c r="G53" s="7"/>
      <c r="H53" s="7">
        <f>H25/($B25*'Certified concentrations'!F$6)*100</f>
        <v>2.9241009752329727</v>
      </c>
      <c r="I53" s="7">
        <f>I25/($B25*'Certified concentrations'!G$6)*100</f>
        <v>0.66293880027751795</v>
      </c>
      <c r="J53" s="7"/>
      <c r="K53" s="7"/>
      <c r="L53" s="7">
        <f>L25/($B25*'Certified concentrations'!J$6)*100</f>
        <v>2.0093462281489085</v>
      </c>
      <c r="M53" s="7"/>
    </row>
    <row r="54" spans="2:13" x14ac:dyDescent="0.25">
      <c r="B54" s="1"/>
      <c r="C54" s="4" t="s">
        <v>10</v>
      </c>
      <c r="D54" s="12" t="s">
        <v>48</v>
      </c>
      <c r="E54" s="7">
        <f>E26/($B26*'Certified concentrations'!C$6)*100</f>
        <v>56.456727127322914</v>
      </c>
      <c r="F54" s="7">
        <f>F26/($B26*'Certified concentrations'!D$6)*100</f>
        <v>42.76230627557586</v>
      </c>
      <c r="G54" s="7"/>
      <c r="H54" s="7">
        <f>H26/($B26*'Certified concentrations'!F$6)*100</f>
        <v>1.3048086634588758</v>
      </c>
      <c r="I54" s="7">
        <f>I26/($B26*'Certified concentrations'!G$6)*100</f>
        <v>0.61690609721674916</v>
      </c>
      <c r="J54" s="7"/>
      <c r="K54" s="7"/>
      <c r="L54" s="7">
        <f>L26/($B26*'Certified concentrations'!J$6)*100</f>
        <v>0.64438670947194687</v>
      </c>
      <c r="M54" s="7"/>
    </row>
    <row r="55" spans="2:13" x14ac:dyDescent="0.25">
      <c r="B55" s="1"/>
      <c r="C55" s="4" t="s">
        <v>10</v>
      </c>
      <c r="D55" s="12" t="s">
        <v>48</v>
      </c>
      <c r="E55" s="7">
        <f>E27/($B27*'Certified concentrations'!C$6)*100</f>
        <v>59.657680472319882</v>
      </c>
      <c r="F55" s="7">
        <f>F27/($B27*'Certified concentrations'!D$6)*100</f>
        <v>45.409987428271116</v>
      </c>
      <c r="G55" s="7"/>
      <c r="H55" s="7">
        <f>H27/($B27*'Certified concentrations'!F$6)*100</f>
        <v>2.0461854473801506</v>
      </c>
      <c r="I55" s="7">
        <f>I27/($B27*'Certified concentrations'!G$6)*100</f>
        <v>0.58770373785294183</v>
      </c>
      <c r="J55" s="7"/>
      <c r="K55" s="7"/>
      <c r="L55" s="7">
        <f>L27/($B27*'Certified concentrations'!J$6)*100</f>
        <v>1.5678899450601504</v>
      </c>
      <c r="M55" s="7"/>
    </row>
    <row r="58" spans="2:13" x14ac:dyDescent="0.25">
      <c r="C58" s="4"/>
      <c r="D58" s="4"/>
      <c r="E58" s="31" t="s">
        <v>25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C59" s="4" t="s">
        <v>11</v>
      </c>
      <c r="D59" s="4" t="s">
        <v>13</v>
      </c>
      <c r="E59" s="4" t="s">
        <v>0</v>
      </c>
      <c r="F59" s="4" t="s">
        <v>1</v>
      </c>
      <c r="G59" s="4" t="s">
        <v>2</v>
      </c>
      <c r="H59" s="4" t="s">
        <v>3</v>
      </c>
      <c r="I59" s="4" t="s">
        <v>4</v>
      </c>
      <c r="J59" s="4" t="s">
        <v>5</v>
      </c>
      <c r="K59" s="4" t="s">
        <v>6</v>
      </c>
      <c r="L59" s="4" t="s">
        <v>7</v>
      </c>
      <c r="M59" s="4" t="s">
        <v>8</v>
      </c>
    </row>
    <row r="60" spans="2:13" x14ac:dyDescent="0.25">
      <c r="C60" s="4" t="s">
        <v>9</v>
      </c>
      <c r="D60" s="4" t="s">
        <v>14</v>
      </c>
      <c r="E60" s="14">
        <f>AVERAGE(E32:E34)</f>
        <v>70.223700833082148</v>
      </c>
      <c r="F60" s="14">
        <f t="shared" ref="F60:L60" si="0">AVERAGE(F32:F34)</f>
        <v>40.921087286282408</v>
      </c>
      <c r="G60" s="14">
        <f t="shared" si="0"/>
        <v>33.463758650921086</v>
      </c>
      <c r="H60" s="14">
        <f t="shared" si="0"/>
        <v>3.8643867636162224</v>
      </c>
      <c r="I60" s="7">
        <f t="shared" si="0"/>
        <v>1.2468817089923092</v>
      </c>
      <c r="J60" s="7"/>
      <c r="K60" s="7"/>
      <c r="L60" s="7">
        <f t="shared" si="0"/>
        <v>0.6145638682397141</v>
      </c>
      <c r="M60" s="7"/>
    </row>
    <row r="61" spans="2:13" x14ac:dyDescent="0.25">
      <c r="C61" s="4" t="s">
        <v>9</v>
      </c>
      <c r="D61" s="4" t="s">
        <v>22</v>
      </c>
      <c r="E61" s="14">
        <f>AVERAGE(E35:E37)</f>
        <v>78.097365980263433</v>
      </c>
      <c r="F61" s="14">
        <f t="shared" ref="F61:K61" si="1">AVERAGE(F35:F37)</f>
        <v>57.99395939950012</v>
      </c>
      <c r="G61" s="14">
        <f t="shared" si="1"/>
        <v>53.237818597637762</v>
      </c>
      <c r="H61" s="15">
        <f t="shared" si="1"/>
        <v>7.8245256338775819</v>
      </c>
      <c r="I61" s="7">
        <f t="shared" si="1"/>
        <v>6.6126760500518342</v>
      </c>
      <c r="J61" s="7"/>
      <c r="K61" s="14">
        <f t="shared" si="1"/>
        <v>5.2487570000895731</v>
      </c>
      <c r="L61" s="7"/>
      <c r="M61" s="7"/>
    </row>
    <row r="62" spans="2:13" x14ac:dyDescent="0.25">
      <c r="C62" s="4" t="s">
        <v>9</v>
      </c>
      <c r="D62" s="12" t="s">
        <v>47</v>
      </c>
      <c r="E62" s="14">
        <f>AVERAGE(E38:E40)</f>
        <v>82.50759578308903</v>
      </c>
      <c r="F62" s="14">
        <f t="shared" ref="F62:L62" si="2">AVERAGE(F38:F40)</f>
        <v>52.120207291522433</v>
      </c>
      <c r="G62" s="14">
        <f t="shared" si="2"/>
        <v>42.795856117832663</v>
      </c>
      <c r="H62" s="14">
        <f t="shared" si="2"/>
        <v>1.6089940968874057</v>
      </c>
      <c r="I62" s="7">
        <f t="shared" si="2"/>
        <v>0.76114410502084195</v>
      </c>
      <c r="J62" s="7"/>
      <c r="K62" s="7">
        <f t="shared" si="2"/>
        <v>1.5954735085544876</v>
      </c>
      <c r="L62" s="7">
        <f t="shared" si="2"/>
        <v>0.69604896449037679</v>
      </c>
      <c r="M62" s="7"/>
    </row>
    <row r="63" spans="2:13" x14ac:dyDescent="0.25">
      <c r="C63" s="4" t="s">
        <v>9</v>
      </c>
      <c r="D63" s="12" t="s">
        <v>48</v>
      </c>
      <c r="E63" s="14">
        <f>AVERAGE(E41:E43)</f>
        <v>76.194113856077465</v>
      </c>
      <c r="F63" s="24">
        <f t="shared" ref="F63:L63" si="3">AVERAGE(F41:F43)</f>
        <v>47.333206681725471</v>
      </c>
      <c r="G63" s="14">
        <f t="shared" si="3"/>
        <v>43.542729315714062</v>
      </c>
      <c r="H63" s="15">
        <f t="shared" si="3"/>
        <v>2.4331046825927989</v>
      </c>
      <c r="I63" s="7">
        <f t="shared" si="3"/>
        <v>0.65726324516707335</v>
      </c>
      <c r="J63" s="7"/>
      <c r="K63" s="7"/>
      <c r="L63" s="7">
        <f t="shared" si="3"/>
        <v>1.2211162469082593</v>
      </c>
      <c r="M63" s="7"/>
    </row>
    <row r="64" spans="2:13" x14ac:dyDescent="0.25">
      <c r="C64" s="4" t="s">
        <v>10</v>
      </c>
      <c r="D64" s="4" t="s">
        <v>14</v>
      </c>
      <c r="E64" s="14">
        <f>AVERAGE(E44:E46)</f>
        <v>56.710596761148885</v>
      </c>
      <c r="F64" s="22">
        <f t="shared" ref="F64:I64" si="4">AVERAGE(F44:F46)</f>
        <v>34.859091951002995</v>
      </c>
      <c r="G64" s="7"/>
      <c r="H64" s="14"/>
      <c r="I64" s="7">
        <f t="shared" si="4"/>
        <v>0.52389460371355367</v>
      </c>
      <c r="J64" s="7"/>
      <c r="K64" s="7"/>
      <c r="L64" s="7"/>
      <c r="M64" s="7"/>
    </row>
    <row r="65" spans="3:13" x14ac:dyDescent="0.25">
      <c r="C65" s="4" t="s">
        <v>10</v>
      </c>
      <c r="D65" s="4" t="s">
        <v>22</v>
      </c>
      <c r="E65" s="14">
        <f>AVERAGE(E47:E49)</f>
        <v>67.46158306656605</v>
      </c>
      <c r="F65" s="14">
        <f t="shared" ref="F65:M65" si="5">AVERAGE(F47:F49)</f>
        <v>56.953331613426165</v>
      </c>
      <c r="G65" s="7"/>
      <c r="H65" s="14"/>
      <c r="I65" s="7">
        <f t="shared" si="5"/>
        <v>3.3334514070820922</v>
      </c>
      <c r="J65" s="7"/>
      <c r="K65" s="14">
        <f t="shared" si="5"/>
        <v>4.7514981953993143</v>
      </c>
      <c r="L65" s="7"/>
      <c r="M65" s="14">
        <f t="shared" si="5"/>
        <v>4.5464026204644572</v>
      </c>
    </row>
    <row r="66" spans="3:13" x14ac:dyDescent="0.25">
      <c r="C66" s="4" t="s">
        <v>10</v>
      </c>
      <c r="D66" s="12" t="s">
        <v>47</v>
      </c>
      <c r="E66" s="14">
        <f>AVERAGE(E50:E52)</f>
        <v>54.501403598917328</v>
      </c>
      <c r="F66" s="14">
        <f t="shared" ref="F66:M66" si="6">AVERAGE(F50:F52)</f>
        <v>48.605020601386023</v>
      </c>
      <c r="G66" s="7"/>
      <c r="H66" s="15">
        <f t="shared" si="6"/>
        <v>2.6966575109664732</v>
      </c>
      <c r="I66" s="15">
        <f t="shared" si="6"/>
        <v>1.2497728979111002</v>
      </c>
      <c r="J66" s="7"/>
      <c r="K66" s="7">
        <f t="shared" si="6"/>
        <v>1.487999926867241</v>
      </c>
      <c r="L66" s="7">
        <f t="shared" si="6"/>
        <v>1.576241590224021</v>
      </c>
      <c r="M66" s="25">
        <f t="shared" si="6"/>
        <v>1.0531067092641171</v>
      </c>
    </row>
    <row r="67" spans="3:13" x14ac:dyDescent="0.25">
      <c r="C67" s="4" t="s">
        <v>10</v>
      </c>
      <c r="D67" s="12" t="s">
        <v>48</v>
      </c>
      <c r="E67" s="14">
        <f>AVERAGE(E53:E55)</f>
        <v>59.888860217024067</v>
      </c>
      <c r="F67" s="24">
        <f t="shared" ref="F67:L67" si="7">AVERAGE(F53:F55)</f>
        <v>47.454093444755273</v>
      </c>
      <c r="G67" s="7"/>
      <c r="H67" s="15">
        <f t="shared" si="7"/>
        <v>2.0916983620239997</v>
      </c>
      <c r="I67" s="17">
        <f t="shared" si="7"/>
        <v>0.62251621178240291</v>
      </c>
      <c r="J67" s="7"/>
      <c r="K67" s="7"/>
      <c r="L67" s="7">
        <f t="shared" si="7"/>
        <v>1.4072076275603351</v>
      </c>
      <c r="M67" s="7"/>
    </row>
    <row r="68" spans="3:13" x14ac:dyDescent="0.25">
      <c r="E68" s="2"/>
    </row>
    <row r="69" spans="3:13" x14ac:dyDescent="0.25">
      <c r="C69" s="4"/>
      <c r="D69" s="4"/>
      <c r="E69" s="31" t="s">
        <v>24</v>
      </c>
      <c r="F69" s="31"/>
      <c r="G69" s="31"/>
      <c r="H69" s="31"/>
      <c r="I69" s="31"/>
      <c r="J69" s="31"/>
      <c r="K69" s="31"/>
      <c r="L69" s="31"/>
      <c r="M69" s="31"/>
    </row>
    <row r="70" spans="3:13" x14ac:dyDescent="0.25">
      <c r="C70" s="4" t="s">
        <v>11</v>
      </c>
      <c r="D70" s="4" t="s">
        <v>13</v>
      </c>
      <c r="E70" s="4" t="s">
        <v>0</v>
      </c>
      <c r="F70" s="4" t="s">
        <v>1</v>
      </c>
      <c r="G70" s="4" t="s">
        <v>2</v>
      </c>
      <c r="H70" s="4" t="s">
        <v>3</v>
      </c>
      <c r="I70" s="4" t="s">
        <v>4</v>
      </c>
      <c r="J70" s="4" t="s">
        <v>5</v>
      </c>
      <c r="K70" s="4" t="s">
        <v>6</v>
      </c>
      <c r="L70" s="4" t="s">
        <v>7</v>
      </c>
      <c r="M70" s="4" t="s">
        <v>8</v>
      </c>
    </row>
    <row r="71" spans="3:13" x14ac:dyDescent="0.25">
      <c r="C71" s="4" t="s">
        <v>9</v>
      </c>
      <c r="D71" s="4" t="s">
        <v>14</v>
      </c>
      <c r="E71" s="14">
        <f>STDEV(E32:E34)</f>
        <v>2.1204046122060878</v>
      </c>
      <c r="F71" s="14">
        <f t="shared" ref="F71:L71" si="8">STDEV(F32:F34)</f>
        <v>0.99253217934306381</v>
      </c>
      <c r="G71" s="14">
        <f t="shared" si="8"/>
        <v>3.7556154002413771</v>
      </c>
      <c r="H71" s="14">
        <f t="shared" si="8"/>
        <v>1.6948209534273337</v>
      </c>
      <c r="I71" s="7">
        <f t="shared" si="8"/>
        <v>0.19426966755638345</v>
      </c>
      <c r="J71" s="7"/>
      <c r="K71" s="7"/>
      <c r="L71" s="7">
        <f t="shared" si="8"/>
        <v>6.9512395971844526E-2</v>
      </c>
      <c r="M71" s="7"/>
    </row>
    <row r="72" spans="3:13" x14ac:dyDescent="0.25">
      <c r="C72" s="4" t="s">
        <v>9</v>
      </c>
      <c r="D72" s="4" t="s">
        <v>22</v>
      </c>
      <c r="E72" s="14">
        <f>STDEV(E35:E37)</f>
        <v>1.9829810445777958</v>
      </c>
      <c r="F72" s="14">
        <f t="shared" ref="F72:K72" si="9">STDEV(F35:F37)</f>
        <v>3.3410193189833648</v>
      </c>
      <c r="G72" s="14">
        <f t="shared" si="9"/>
        <v>3.9305692527841529</v>
      </c>
      <c r="H72" s="15">
        <f t="shared" si="9"/>
        <v>0.26991361515708617</v>
      </c>
      <c r="I72" s="7">
        <f t="shared" si="9"/>
        <v>0.40201728814741233</v>
      </c>
      <c r="J72" s="7"/>
      <c r="K72" s="14">
        <f t="shared" si="9"/>
        <v>3.4227041910719573</v>
      </c>
      <c r="L72" s="7"/>
      <c r="M72" s="7"/>
    </row>
    <row r="73" spans="3:13" x14ac:dyDescent="0.25">
      <c r="C73" s="4" t="s">
        <v>9</v>
      </c>
      <c r="D73" s="12" t="s">
        <v>47</v>
      </c>
      <c r="E73" s="14">
        <f>STDEV(E38:E40)</f>
        <v>4.2976378802663771</v>
      </c>
      <c r="F73" s="14">
        <f t="shared" ref="F73:L73" si="10">STDEV(F38:F40)</f>
        <v>5.2357075149384764</v>
      </c>
      <c r="G73" s="14">
        <f t="shared" si="10"/>
        <v>4.9163561625299845</v>
      </c>
      <c r="H73" s="24">
        <f t="shared" si="10"/>
        <v>1.5531989998352094</v>
      </c>
      <c r="I73" s="7">
        <f t="shared" si="10"/>
        <v>0.36682124934233412</v>
      </c>
      <c r="J73" s="7"/>
      <c r="K73" s="7">
        <f t="shared" si="10"/>
        <v>0.14350892405156124</v>
      </c>
      <c r="L73" s="7">
        <f t="shared" si="10"/>
        <v>0.2551131919453607</v>
      </c>
      <c r="M73" s="7"/>
    </row>
    <row r="74" spans="3:13" x14ac:dyDescent="0.25">
      <c r="C74" s="4" t="s">
        <v>9</v>
      </c>
      <c r="D74" s="12" t="s">
        <v>48</v>
      </c>
      <c r="E74" s="14">
        <f>STDEV(E41:E43)</f>
        <v>7.7179589606677625</v>
      </c>
      <c r="F74" s="14">
        <f t="shared" ref="F74:L74" si="11">STDEV(F41:F43)</f>
        <v>6.2431554906878537</v>
      </c>
      <c r="G74" s="14">
        <f t="shared" si="11"/>
        <v>4.453188070096366</v>
      </c>
      <c r="H74" s="15">
        <f t="shared" si="11"/>
        <v>0.17306087947077933</v>
      </c>
      <c r="I74" s="7">
        <f t="shared" si="11"/>
        <v>7.0617235294947511E-2</v>
      </c>
      <c r="J74" s="7"/>
      <c r="K74" s="7"/>
      <c r="L74" s="7">
        <f t="shared" si="11"/>
        <v>0.61438386260498135</v>
      </c>
      <c r="M74" s="7"/>
    </row>
    <row r="75" spans="3:13" x14ac:dyDescent="0.25">
      <c r="C75" s="4" t="s">
        <v>10</v>
      </c>
      <c r="D75" s="4" t="s">
        <v>14</v>
      </c>
      <c r="E75" s="22">
        <f>STDEV(E44:E46)</f>
        <v>5.545518536975047</v>
      </c>
      <c r="F75" s="22">
        <f t="shared" ref="F75:I75" si="12">STDEV(F44:F46)</f>
        <v>5.3228386276325219</v>
      </c>
      <c r="G75" s="7"/>
      <c r="H75" s="14"/>
      <c r="I75" s="7">
        <f t="shared" si="12"/>
        <v>0.15540270132402365</v>
      </c>
      <c r="J75" s="7"/>
      <c r="K75" s="7"/>
      <c r="L75" s="7"/>
      <c r="M75" s="7"/>
    </row>
    <row r="76" spans="3:13" x14ac:dyDescent="0.25">
      <c r="C76" s="4" t="s">
        <v>10</v>
      </c>
      <c r="D76" s="4" t="s">
        <v>22</v>
      </c>
      <c r="E76" s="14">
        <f>STDEV(E47:E49)</f>
        <v>2.9518758350627623</v>
      </c>
      <c r="F76" s="14">
        <f t="shared" ref="F76:M76" si="13">STDEV(F47:F49)</f>
        <v>1.5735293874795799</v>
      </c>
      <c r="G76" s="7"/>
      <c r="H76" s="14"/>
      <c r="I76" s="7">
        <f t="shared" si="13"/>
        <v>8.2655581847778437E-2</v>
      </c>
      <c r="J76" s="7"/>
      <c r="K76" s="14">
        <f t="shared" si="13"/>
        <v>2.3699822984595853</v>
      </c>
      <c r="L76" s="7"/>
      <c r="M76" s="14">
        <f t="shared" si="13"/>
        <v>2.7839603163101634</v>
      </c>
    </row>
    <row r="77" spans="3:13" x14ac:dyDescent="0.25">
      <c r="C77" s="4" t="s">
        <v>10</v>
      </c>
      <c r="D77" s="12" t="s">
        <v>47</v>
      </c>
      <c r="E77" s="14">
        <f>STDEV(E50:E52)</f>
        <v>1.9686958272712325</v>
      </c>
      <c r="F77" s="14">
        <f t="shared" ref="F77:M77" si="14">STDEV(F50:F52)</f>
        <v>4.9752381166748849</v>
      </c>
      <c r="G77" s="7"/>
      <c r="H77" s="25">
        <f t="shared" si="14"/>
        <v>0.61423357544137491</v>
      </c>
      <c r="I77" s="7">
        <f t="shared" si="14"/>
        <v>0.18284733116989241</v>
      </c>
      <c r="J77" s="7"/>
      <c r="K77" s="7">
        <f t="shared" si="14"/>
        <v>0.30562029610207081</v>
      </c>
      <c r="L77" s="7">
        <f t="shared" si="14"/>
        <v>0.23927591149016547</v>
      </c>
      <c r="M77" s="7">
        <f t="shared" si="14"/>
        <v>0.27080875272336219</v>
      </c>
    </row>
    <row r="78" spans="3:13" x14ac:dyDescent="0.25">
      <c r="C78" s="4" t="s">
        <v>10</v>
      </c>
      <c r="D78" s="12" t="s">
        <v>48</v>
      </c>
      <c r="E78" s="14">
        <f>STDEV(E53:E55)</f>
        <v>3.5533675958519866</v>
      </c>
      <c r="F78" s="14">
        <f t="shared" ref="F78:L78" si="15">STDEV(F53:F55)</f>
        <v>5.9817845688462148</v>
      </c>
      <c r="G78" s="7"/>
      <c r="H78" s="15">
        <f t="shared" si="15"/>
        <v>0.81060500047323125</v>
      </c>
      <c r="I78" s="17">
        <f t="shared" si="15"/>
        <v>3.792998409684991E-2</v>
      </c>
      <c r="J78" s="7"/>
      <c r="K78" s="7"/>
      <c r="L78" s="7">
        <f t="shared" si="15"/>
        <v>0.6965218785325733</v>
      </c>
      <c r="M78" s="7"/>
    </row>
  </sheetData>
  <mergeCells count="4">
    <mergeCell ref="E2:M2"/>
    <mergeCell ref="E30:M30"/>
    <mergeCell ref="E58:M58"/>
    <mergeCell ref="E69:M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8"/>
  <sheetViews>
    <sheetView topLeftCell="A49" workbookViewId="0">
      <selection activeCell="N61" sqref="N61"/>
    </sheetView>
  </sheetViews>
  <sheetFormatPr baseColWidth="10" defaultRowHeight="15" x14ac:dyDescent="0.25"/>
  <cols>
    <col min="2" max="2" width="16.85546875" bestFit="1" customWidth="1"/>
    <col min="4" max="4" width="14.28515625" customWidth="1"/>
  </cols>
  <sheetData>
    <row r="2" spans="2:13" x14ac:dyDescent="0.25">
      <c r="B2" s="4"/>
      <c r="C2" s="4"/>
      <c r="D2" s="4"/>
      <c r="E2" s="31" t="s">
        <v>26</v>
      </c>
      <c r="F2" s="31"/>
      <c r="G2" s="31"/>
      <c r="H2" s="31"/>
      <c r="I2" s="31"/>
      <c r="J2" s="31"/>
      <c r="K2" s="31"/>
      <c r="L2" s="31"/>
      <c r="M2" s="31"/>
    </row>
    <row r="3" spans="2:13" x14ac:dyDescent="0.25">
      <c r="B3" s="4" t="s">
        <v>15</v>
      </c>
      <c r="C3" s="12" t="s">
        <v>11</v>
      </c>
      <c r="D3" s="12" t="s">
        <v>13</v>
      </c>
      <c r="E3" s="4" t="s">
        <v>0</v>
      </c>
      <c r="F3" s="4" t="s">
        <v>1</v>
      </c>
      <c r="G3" s="4" t="s">
        <v>2</v>
      </c>
      <c r="H3" s="4" t="s">
        <v>3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8</v>
      </c>
    </row>
    <row r="4" spans="2:13" x14ac:dyDescent="0.25">
      <c r="B4" s="5">
        <v>8.8459999999999983E-2</v>
      </c>
      <c r="C4" s="12" t="s">
        <v>9</v>
      </c>
      <c r="D4" s="12" t="s">
        <v>14</v>
      </c>
      <c r="E4" s="6">
        <v>25.681094693788065</v>
      </c>
      <c r="F4" s="6">
        <v>143.00449696803406</v>
      </c>
      <c r="G4" s="6">
        <v>236.51256095982833</v>
      </c>
      <c r="H4" s="6">
        <v>305.43249139826082</v>
      </c>
      <c r="I4" s="6">
        <v>300.51759863323684</v>
      </c>
      <c r="J4" s="6">
        <v>338.40023099809565</v>
      </c>
      <c r="K4" s="6">
        <v>354.49983735195997</v>
      </c>
      <c r="L4" s="6">
        <v>2653.1157404956512</v>
      </c>
      <c r="M4" s="6">
        <v>3214.3302264102554</v>
      </c>
    </row>
    <row r="5" spans="2:13" x14ac:dyDescent="0.25">
      <c r="B5" s="5">
        <v>0.10411000000000001</v>
      </c>
      <c r="C5" s="12" t="s">
        <v>9</v>
      </c>
      <c r="D5" s="12" t="s">
        <v>14</v>
      </c>
      <c r="E5" s="6">
        <v>24.178583525090961</v>
      </c>
      <c r="F5" s="6">
        <v>142.15385162459069</v>
      </c>
      <c r="G5" s="6">
        <v>237.7407815292743</v>
      </c>
      <c r="H5" s="6">
        <v>293.78198608216962</v>
      </c>
      <c r="I5" s="6">
        <v>297.02516630352125</v>
      </c>
      <c r="J5" s="6">
        <v>294.96301370031756</v>
      </c>
      <c r="K5" s="6">
        <v>342.37951541240886</v>
      </c>
      <c r="L5" s="6">
        <v>2518.214308129147</v>
      </c>
      <c r="M5" s="6">
        <v>2481.1630280063146</v>
      </c>
    </row>
    <row r="6" spans="2:13" x14ac:dyDescent="0.25">
      <c r="B6" s="5">
        <v>9.7550000000000026E-2</v>
      </c>
      <c r="C6" s="12" t="s">
        <v>9</v>
      </c>
      <c r="D6" s="12" t="s">
        <v>14</v>
      </c>
      <c r="E6" s="6">
        <v>28.884539305176553</v>
      </c>
      <c r="F6" s="6">
        <v>145.34206051136545</v>
      </c>
      <c r="G6" s="6">
        <v>243.67268556461207</v>
      </c>
      <c r="H6" s="6">
        <v>303.12814239890969</v>
      </c>
      <c r="I6" s="6">
        <v>300.56328489396236</v>
      </c>
      <c r="J6" s="6">
        <v>231.03580033405837</v>
      </c>
      <c r="K6" s="6">
        <v>304.7960308844925</v>
      </c>
      <c r="L6" s="6">
        <v>2552.3210873702151</v>
      </c>
      <c r="M6" s="6">
        <v>2672.9597810785885</v>
      </c>
    </row>
    <row r="7" spans="2:13" x14ac:dyDescent="0.25">
      <c r="B7" s="5">
        <v>8.6850000000000011E-2</v>
      </c>
      <c r="C7" s="12" t="s">
        <v>9</v>
      </c>
      <c r="D7" s="12" t="s">
        <v>22</v>
      </c>
      <c r="E7" s="6">
        <v>11.669303401613799</v>
      </c>
      <c r="F7" s="6">
        <v>94.829271640376007</v>
      </c>
      <c r="G7" s="6">
        <v>155.20492040051101</v>
      </c>
      <c r="H7" s="6">
        <v>278.986760645326</v>
      </c>
      <c r="I7" s="6">
        <v>282.33482311960898</v>
      </c>
      <c r="J7" s="6">
        <v>285.478518436412</v>
      </c>
      <c r="K7" s="6">
        <v>248.52848294022201</v>
      </c>
      <c r="L7" s="6">
        <v>2617.7982801707599</v>
      </c>
      <c r="M7" s="6">
        <v>2656.6748593611001</v>
      </c>
    </row>
    <row r="8" spans="2:13" x14ac:dyDescent="0.25">
      <c r="B8" s="5">
        <v>9.865999999999997E-2</v>
      </c>
      <c r="C8" s="12" t="s">
        <v>9</v>
      </c>
      <c r="D8" s="12" t="s">
        <v>22</v>
      </c>
      <c r="E8" s="6">
        <v>13.487166688529699</v>
      </c>
      <c r="F8" s="6">
        <v>110.97755512092699</v>
      </c>
      <c r="G8" s="6">
        <v>192.75056865735701</v>
      </c>
      <c r="H8" s="6">
        <v>302.59324337331702</v>
      </c>
      <c r="I8" s="6">
        <v>309.07134291313002</v>
      </c>
      <c r="J8" s="6">
        <v>320.21361230594903</v>
      </c>
      <c r="K8" s="6">
        <v>276.32752859766998</v>
      </c>
      <c r="L8" s="6">
        <v>2499.3304534632298</v>
      </c>
      <c r="M8" s="6">
        <v>2827.4062447804099</v>
      </c>
    </row>
    <row r="9" spans="2:13" x14ac:dyDescent="0.25">
      <c r="B9" s="5">
        <v>9.5009999999999983E-2</v>
      </c>
      <c r="C9" s="12" t="s">
        <v>9</v>
      </c>
      <c r="D9" s="12" t="s">
        <v>22</v>
      </c>
      <c r="E9" s="6">
        <v>12.063796081308</v>
      </c>
      <c r="F9" s="6">
        <v>104.380204237775</v>
      </c>
      <c r="G9" s="6">
        <v>225.29143099795999</v>
      </c>
      <c r="H9" s="6">
        <v>294.04576356041002</v>
      </c>
      <c r="I9" s="6">
        <v>310.37705775234002</v>
      </c>
      <c r="J9" s="6">
        <v>289.23297925949902</v>
      </c>
      <c r="K9" s="6">
        <v>265.88820254884598</v>
      </c>
      <c r="L9" s="6">
        <v>2375.5978786054102</v>
      </c>
      <c r="M9" s="6">
        <v>2840.4629830581398</v>
      </c>
    </row>
    <row r="10" spans="2:13" x14ac:dyDescent="0.25">
      <c r="B10" s="5">
        <v>9.1409999999999991E-2</v>
      </c>
      <c r="C10" s="12" t="s">
        <v>9</v>
      </c>
      <c r="D10" s="12" t="s">
        <v>47</v>
      </c>
      <c r="E10" s="6">
        <v>8.1209287763783831</v>
      </c>
      <c r="F10" s="6">
        <v>18.423092159471501</v>
      </c>
      <c r="G10" s="6">
        <v>165.883282863625</v>
      </c>
      <c r="H10" s="6">
        <v>273.9097390188017</v>
      </c>
      <c r="I10" s="6">
        <v>260.79727195252701</v>
      </c>
      <c r="J10" s="6">
        <v>315.00883355850448</v>
      </c>
      <c r="K10" s="6">
        <v>250.04701470633901</v>
      </c>
      <c r="L10" s="6">
        <v>1804.5720065262756</v>
      </c>
      <c r="M10" s="6">
        <v>2518.1959155049435</v>
      </c>
    </row>
    <row r="11" spans="2:13" x14ac:dyDescent="0.25">
      <c r="B11" s="5">
        <v>0.10211000000000001</v>
      </c>
      <c r="C11" s="12" t="s">
        <v>9</v>
      </c>
      <c r="D11" s="12" t="s">
        <v>47</v>
      </c>
      <c r="E11" s="6">
        <v>19.7370276340997</v>
      </c>
      <c r="F11" s="6">
        <v>57.616826178812403</v>
      </c>
      <c r="G11" s="6">
        <v>202.66397642262399</v>
      </c>
      <c r="H11" s="6">
        <v>300.71507377279465</v>
      </c>
      <c r="I11" s="6">
        <v>334.43671115800402</v>
      </c>
      <c r="J11" s="6">
        <v>398.13745228853173</v>
      </c>
      <c r="K11" s="6">
        <v>310.74007036400701</v>
      </c>
      <c r="L11" s="6">
        <v>2443.8772305474486</v>
      </c>
      <c r="M11" s="6">
        <v>3517.0047131455303</v>
      </c>
    </row>
    <row r="12" spans="2:13" x14ac:dyDescent="0.25">
      <c r="B12" s="5">
        <v>9.4040000000000012E-2</v>
      </c>
      <c r="C12" s="12" t="s">
        <v>9</v>
      </c>
      <c r="D12" s="12" t="s">
        <v>47</v>
      </c>
      <c r="E12" s="6">
        <v>12.093348085233034</v>
      </c>
      <c r="F12" s="6">
        <v>30.586152279845553</v>
      </c>
      <c r="G12" s="6">
        <v>160.97997774986399</v>
      </c>
      <c r="H12" s="6">
        <v>300.21722064518491</v>
      </c>
      <c r="I12" s="6">
        <v>265.47421618066642</v>
      </c>
      <c r="J12" s="6">
        <v>294.71913840264295</v>
      </c>
      <c r="K12" s="6">
        <v>296.36235878248499</v>
      </c>
      <c r="L12" s="6">
        <v>2046.9228904275226</v>
      </c>
      <c r="M12" s="6">
        <v>2903.0485278791007</v>
      </c>
    </row>
    <row r="13" spans="2:13" x14ac:dyDescent="0.25">
      <c r="B13" s="5">
        <v>9.98E-2</v>
      </c>
      <c r="C13" s="12" t="s">
        <v>9</v>
      </c>
      <c r="D13" s="12" t="s">
        <v>48</v>
      </c>
      <c r="E13" s="6">
        <v>21.333102743822455</v>
      </c>
      <c r="F13" s="6">
        <v>125.98198330407996</v>
      </c>
      <c r="G13" s="6">
        <v>196.60173705342947</v>
      </c>
      <c r="H13" s="6">
        <v>311.91499392966983</v>
      </c>
      <c r="I13" s="6">
        <v>317.43282708531501</v>
      </c>
      <c r="J13" s="6">
        <v>300.61459740806447</v>
      </c>
      <c r="K13" s="6">
        <v>300.61913705908063</v>
      </c>
      <c r="L13" s="6">
        <v>2283.5209407579005</v>
      </c>
      <c r="M13" s="6">
        <v>3368.9927362207504</v>
      </c>
    </row>
    <row r="14" spans="2:13" x14ac:dyDescent="0.25">
      <c r="B14" s="5">
        <v>9.7200000000000009E-2</v>
      </c>
      <c r="C14" s="12" t="s">
        <v>9</v>
      </c>
      <c r="D14" s="12" t="s">
        <v>48</v>
      </c>
      <c r="E14" s="6">
        <v>19.099800543915318</v>
      </c>
      <c r="F14" s="6">
        <v>110.60304008792446</v>
      </c>
      <c r="G14" s="6">
        <v>176.57102773255127</v>
      </c>
      <c r="H14" s="6">
        <v>277.24723193715073</v>
      </c>
      <c r="I14" s="6">
        <v>287.34514918312931</v>
      </c>
      <c r="J14" s="6">
        <v>265.59086079168412</v>
      </c>
      <c r="K14" s="6">
        <v>275.50902101409525</v>
      </c>
      <c r="L14" s="6">
        <v>1932.5900894352301</v>
      </c>
      <c r="M14" s="6">
        <v>2781.0547777188244</v>
      </c>
    </row>
    <row r="15" spans="2:13" x14ac:dyDescent="0.25">
      <c r="B15" s="5">
        <v>9.784000000000001E-2</v>
      </c>
      <c r="C15" s="12" t="s">
        <v>9</v>
      </c>
      <c r="D15" s="12" t="s">
        <v>48</v>
      </c>
      <c r="E15" s="6">
        <v>17.674941780651416</v>
      </c>
      <c r="F15" s="6">
        <v>115.10221929893403</v>
      </c>
      <c r="G15" s="6">
        <v>198.97570033701157</v>
      </c>
      <c r="H15" s="6">
        <v>254.32736657998387</v>
      </c>
      <c r="I15" s="6">
        <v>263.32930862784917</v>
      </c>
      <c r="J15" s="6">
        <v>255.17920432481813</v>
      </c>
      <c r="K15" s="6">
        <v>292.78724404181509</v>
      </c>
      <c r="L15" s="6">
        <v>1790.5483997139893</v>
      </c>
      <c r="M15" s="6">
        <v>2750.500816638948</v>
      </c>
    </row>
    <row r="16" spans="2:13" x14ac:dyDescent="0.25">
      <c r="B16" s="5">
        <v>9.921000000000002E-2</v>
      </c>
      <c r="C16" s="12" t="s">
        <v>10</v>
      </c>
      <c r="D16" s="12" t="s">
        <v>14</v>
      </c>
      <c r="E16" s="6">
        <v>61.960102194009025</v>
      </c>
      <c r="F16" s="6">
        <v>121.883580365683</v>
      </c>
      <c r="G16" s="6"/>
      <c r="H16" s="6">
        <v>319.05170763448496</v>
      </c>
      <c r="I16" s="6">
        <v>323.6712726227845</v>
      </c>
      <c r="J16" s="6">
        <v>322.1094822715101</v>
      </c>
      <c r="K16" s="6">
        <v>262.78740565694159</v>
      </c>
      <c r="L16" s="6">
        <v>2182.7834479031758</v>
      </c>
      <c r="M16" s="6">
        <v>2764.095703207397</v>
      </c>
    </row>
    <row r="17" spans="2:13" x14ac:dyDescent="0.25">
      <c r="B17" s="5">
        <v>0.10790000000000002</v>
      </c>
      <c r="C17" s="12" t="s">
        <v>10</v>
      </c>
      <c r="D17" s="12" t="s">
        <v>14</v>
      </c>
      <c r="E17" s="6">
        <v>39.046361619550815</v>
      </c>
      <c r="F17" s="6">
        <v>85.612762812602696</v>
      </c>
      <c r="G17" s="6"/>
      <c r="H17" s="6">
        <v>310.14720134763849</v>
      </c>
      <c r="I17" s="6">
        <v>295.75862466533397</v>
      </c>
      <c r="J17" s="6">
        <v>357.56658424485414</v>
      </c>
      <c r="K17" s="6">
        <v>225.82027567023999</v>
      </c>
      <c r="L17" s="6">
        <v>2078.9975731177606</v>
      </c>
      <c r="M17" s="6">
        <v>2252.2077453637089</v>
      </c>
    </row>
    <row r="18" spans="2:13" x14ac:dyDescent="0.25">
      <c r="B18" s="5">
        <v>0.10230000000000003</v>
      </c>
      <c r="C18" s="12" t="s">
        <v>10</v>
      </c>
      <c r="D18" s="12" t="s">
        <v>14</v>
      </c>
      <c r="E18" s="6">
        <v>25.463568789622531</v>
      </c>
      <c r="F18" s="6">
        <v>65.462170807966302</v>
      </c>
      <c r="G18" s="6"/>
      <c r="H18" s="6">
        <v>286.07905772142192</v>
      </c>
      <c r="I18" s="6">
        <v>287.68183129476972</v>
      </c>
      <c r="J18" s="6">
        <v>232.02529389142703</v>
      </c>
      <c r="K18" s="6">
        <v>260.31281709452833</v>
      </c>
      <c r="L18" s="6">
        <v>2100.6577690652193</v>
      </c>
      <c r="M18" s="6">
        <v>2050.1025710655954</v>
      </c>
    </row>
    <row r="19" spans="2:13" x14ac:dyDescent="0.25">
      <c r="B19" s="5">
        <v>9.7040000000000015E-2</v>
      </c>
      <c r="C19" s="12" t="s">
        <v>10</v>
      </c>
      <c r="D19" s="12" t="s">
        <v>22</v>
      </c>
      <c r="E19" s="6">
        <v>55.014245402059601</v>
      </c>
      <c r="F19" s="6">
        <v>83.647205049003603</v>
      </c>
      <c r="G19" s="6"/>
      <c r="H19" s="6">
        <v>269.92989611419398</v>
      </c>
      <c r="I19" s="6">
        <v>318.18716614021503</v>
      </c>
      <c r="J19" s="6">
        <v>254.281667398049</v>
      </c>
      <c r="K19" s="6">
        <v>252.23884663139299</v>
      </c>
      <c r="L19" s="6">
        <v>2109.8642663006799</v>
      </c>
      <c r="M19" s="6">
        <v>2171.3792683966699</v>
      </c>
    </row>
    <row r="20" spans="2:13" x14ac:dyDescent="0.25">
      <c r="B20" s="5">
        <v>8.8889999999999969E-2</v>
      </c>
      <c r="C20" s="12" t="s">
        <v>10</v>
      </c>
      <c r="D20" s="12" t="s">
        <v>22</v>
      </c>
      <c r="E20" s="6">
        <v>62.893318896251699</v>
      </c>
      <c r="F20" s="6">
        <v>96.616745512889196</v>
      </c>
      <c r="G20" s="6"/>
      <c r="H20" s="6">
        <v>301.14342770915999</v>
      </c>
      <c r="I20" s="6">
        <v>274.80971476397002</v>
      </c>
      <c r="J20" s="6">
        <v>267.863650802709</v>
      </c>
      <c r="K20" s="6">
        <v>280.79602292187798</v>
      </c>
      <c r="L20" s="6">
        <v>1961.5348191550299</v>
      </c>
      <c r="M20" s="6">
        <v>2576.0049740498298</v>
      </c>
    </row>
    <row r="21" spans="2:13" x14ac:dyDescent="0.25">
      <c r="B21" s="5">
        <v>9.7750000000000004E-2</v>
      </c>
      <c r="C21" s="12" t="s">
        <v>10</v>
      </c>
      <c r="D21" s="12" t="s">
        <v>22</v>
      </c>
      <c r="E21" s="6">
        <v>64.011075599832793</v>
      </c>
      <c r="F21" s="6">
        <v>82.781006866986999</v>
      </c>
      <c r="G21" s="6"/>
      <c r="H21" s="6">
        <v>287.01252667991702</v>
      </c>
      <c r="I21" s="6">
        <v>288.61519912868602</v>
      </c>
      <c r="J21" s="6">
        <v>268.83264306506402</v>
      </c>
      <c r="K21" s="6">
        <v>273.68083467708601</v>
      </c>
      <c r="L21" s="6">
        <v>2008.46497624839</v>
      </c>
      <c r="M21" s="6">
        <v>2402.35171840059</v>
      </c>
    </row>
    <row r="22" spans="2:13" x14ac:dyDescent="0.25">
      <c r="B22" s="5">
        <v>9.3340000000000006E-2</v>
      </c>
      <c r="C22" s="12" t="s">
        <v>10</v>
      </c>
      <c r="D22" s="12" t="s">
        <v>47</v>
      </c>
      <c r="E22" s="6">
        <v>102.96773989563445</v>
      </c>
      <c r="F22" s="6">
        <v>49.230221909131103</v>
      </c>
      <c r="G22" s="6"/>
      <c r="H22" s="6">
        <v>280.63863454008697</v>
      </c>
      <c r="I22" s="6">
        <v>309.44875347102999</v>
      </c>
      <c r="J22" s="6">
        <v>285.2479181600948</v>
      </c>
      <c r="K22" s="6">
        <v>240.36906694391999</v>
      </c>
      <c r="L22" s="6">
        <v>1858.3245011996364</v>
      </c>
      <c r="M22" s="6">
        <v>2429.3796757299533</v>
      </c>
    </row>
    <row r="23" spans="2:13" x14ac:dyDescent="0.25">
      <c r="B23" s="5">
        <v>9.35E-2</v>
      </c>
      <c r="C23" s="12" t="s">
        <v>10</v>
      </c>
      <c r="D23" s="12" t="s">
        <v>47</v>
      </c>
      <c r="E23" s="6">
        <v>102.11995850030753</v>
      </c>
      <c r="F23" s="6">
        <v>52.928165841593199</v>
      </c>
      <c r="G23" s="6"/>
      <c r="H23" s="6">
        <v>279.97335898970107</v>
      </c>
      <c r="I23" s="6">
        <v>281.68943561382099</v>
      </c>
      <c r="J23" s="6">
        <v>296.36342101562252</v>
      </c>
      <c r="K23" s="6">
        <v>233.93598027590301</v>
      </c>
      <c r="L23" s="6">
        <v>1788.9618769185543</v>
      </c>
      <c r="M23" s="6">
        <v>2343.8022309246035</v>
      </c>
    </row>
    <row r="24" spans="2:13" x14ac:dyDescent="0.25">
      <c r="B24" s="5">
        <v>0.10342999999999999</v>
      </c>
      <c r="C24" s="12" t="s">
        <v>10</v>
      </c>
      <c r="D24" s="12" t="s">
        <v>47</v>
      </c>
      <c r="E24" s="6">
        <v>111.68539754134471</v>
      </c>
      <c r="F24" s="6">
        <v>59.514556928692201</v>
      </c>
      <c r="G24" s="6"/>
      <c r="H24" s="6">
        <v>284.92714714711803</v>
      </c>
      <c r="I24" s="6">
        <v>348.37558356182302</v>
      </c>
      <c r="J24" s="6">
        <v>375.74984781455356</v>
      </c>
      <c r="K24" s="6">
        <v>263.36900089471698</v>
      </c>
      <c r="L24" s="6">
        <v>2003.4117245702109</v>
      </c>
      <c r="M24" s="6">
        <v>2574.7163701499549</v>
      </c>
    </row>
    <row r="25" spans="2:13" x14ac:dyDescent="0.25">
      <c r="B25" s="5">
        <v>9.9010000000000001E-2</v>
      </c>
      <c r="C25" s="12" t="s">
        <v>10</v>
      </c>
      <c r="D25" s="12" t="s">
        <v>48</v>
      </c>
      <c r="E25" s="6">
        <v>68.151733579695886</v>
      </c>
      <c r="F25" s="6">
        <v>107.731110586036</v>
      </c>
      <c r="G25" s="6"/>
      <c r="H25" s="6">
        <v>241.39922442834603</v>
      </c>
      <c r="I25" s="6">
        <v>263.16328851853001</v>
      </c>
      <c r="J25" s="6">
        <v>223.8764875146592</v>
      </c>
      <c r="K25" s="6">
        <v>218.06061739202099</v>
      </c>
      <c r="L25" s="6">
        <v>1527.5015556650842</v>
      </c>
      <c r="M25" s="6">
        <v>2064.622012625668</v>
      </c>
    </row>
    <row r="26" spans="2:13" x14ac:dyDescent="0.25">
      <c r="B26" s="5">
        <v>0.10212000000000002</v>
      </c>
      <c r="C26" s="12" t="s">
        <v>10</v>
      </c>
      <c r="D26" s="12" t="s">
        <v>48</v>
      </c>
      <c r="E26" s="6">
        <v>69.990294643932273</v>
      </c>
      <c r="F26" s="6">
        <v>105.86466825785401</v>
      </c>
      <c r="G26" s="6"/>
      <c r="H26" s="6">
        <v>245.44075602865294</v>
      </c>
      <c r="I26" s="6">
        <v>273.3260074564007</v>
      </c>
      <c r="J26" s="6">
        <v>210.21506426735442</v>
      </c>
      <c r="K26" s="6">
        <v>230.45918757650563</v>
      </c>
      <c r="L26" s="6">
        <v>1515.6771840591095</v>
      </c>
      <c r="M26" s="6">
        <v>2096.3031399359907</v>
      </c>
    </row>
    <row r="27" spans="2:13" x14ac:dyDescent="0.25">
      <c r="B27" s="5">
        <v>0.10586000000000001</v>
      </c>
      <c r="C27" s="12" t="s">
        <v>10</v>
      </c>
      <c r="D27" s="12" t="s">
        <v>48</v>
      </c>
      <c r="E27" s="6">
        <v>69.313222258941323</v>
      </c>
      <c r="F27" s="6">
        <v>105.830484730107</v>
      </c>
      <c r="G27" s="6"/>
      <c r="H27" s="6">
        <v>235.86974867040868</v>
      </c>
      <c r="I27" s="6">
        <v>260.98527955512679</v>
      </c>
      <c r="J27" s="6">
        <v>198.31980929774991</v>
      </c>
      <c r="K27" s="6">
        <v>206.94737891733863</v>
      </c>
      <c r="L27" s="6">
        <v>1546.1771918846514</v>
      </c>
      <c r="M27" s="6">
        <v>2150.5018470782707</v>
      </c>
    </row>
    <row r="30" spans="2:13" x14ac:dyDescent="0.25">
      <c r="C30" s="4"/>
      <c r="D30" s="4"/>
      <c r="E30" s="31" t="s">
        <v>28</v>
      </c>
      <c r="F30" s="31"/>
      <c r="G30" s="31"/>
      <c r="H30" s="31"/>
      <c r="I30" s="31"/>
      <c r="J30" s="31"/>
      <c r="K30" s="31"/>
      <c r="L30" s="31"/>
      <c r="M30" s="31"/>
    </row>
    <row r="31" spans="2:13" x14ac:dyDescent="0.25">
      <c r="C31" s="12" t="s">
        <v>11</v>
      </c>
      <c r="D31" s="12" t="s">
        <v>13</v>
      </c>
      <c r="E31" s="4" t="s">
        <v>0</v>
      </c>
      <c r="F31" s="4" t="s">
        <v>1</v>
      </c>
      <c r="G31" s="4" t="s">
        <v>2</v>
      </c>
      <c r="H31" s="4" t="s">
        <v>3</v>
      </c>
      <c r="I31" s="4" t="s">
        <v>4</v>
      </c>
      <c r="J31" s="4" t="s">
        <v>5</v>
      </c>
      <c r="K31" s="4" t="s">
        <v>6</v>
      </c>
      <c r="L31" s="4" t="s">
        <v>7</v>
      </c>
      <c r="M31" s="4" t="s">
        <v>8</v>
      </c>
    </row>
    <row r="32" spans="2:13" x14ac:dyDescent="0.25">
      <c r="B32" s="1"/>
      <c r="C32" s="12" t="s">
        <v>9</v>
      </c>
      <c r="D32" s="12" t="s">
        <v>14</v>
      </c>
      <c r="E32" s="7">
        <f>E4/($B4*'Certified concentrations'!C$5)*100</f>
        <v>9.6706554262596782</v>
      </c>
      <c r="F32" s="7">
        <f>F4/($B4*'Certified concentrations'!D$5)*100</f>
        <v>53.850789114452034</v>
      </c>
      <c r="G32" s="7">
        <f>G4/($B4*'Certified concentrations'!E$5)*100</f>
        <v>89.271010112878756</v>
      </c>
      <c r="H32" s="7">
        <f>H4/($B4*'Certified concentrations'!F$5)*100</f>
        <v>115.3231519177706</v>
      </c>
      <c r="I32" s="7">
        <f>I4/($B4*'Certified concentrations'!G$5)*100</f>
        <v>113.58122851228978</v>
      </c>
      <c r="J32" s="7">
        <f>J4/($B4*'Certified concentrations'!H$5)*100</f>
        <v>127.60041512266589</v>
      </c>
      <c r="K32" s="7">
        <f>K4/($B4*'Certified concentrations'!I$5)*100</f>
        <v>133.76031911414333</v>
      </c>
      <c r="L32" s="7">
        <f>L4/($B4*'Certified concentrations'!J$5)*100</f>
        <v>100.16118340246325</v>
      </c>
      <c r="M32" s="7">
        <f>M4/($B4*'Certified concentrations'!K$5)*100</f>
        <v>121.1016125547489</v>
      </c>
    </row>
    <row r="33" spans="2:13" x14ac:dyDescent="0.25">
      <c r="B33" s="1"/>
      <c r="C33" s="12" t="s">
        <v>9</v>
      </c>
      <c r="D33" s="12" t="s">
        <v>14</v>
      </c>
      <c r="E33" s="7">
        <f>E5/($B5*'Certified concentrations'!C$5)*100</f>
        <v>7.7362005597558454</v>
      </c>
      <c r="F33" s="7">
        <f>F5/($B5*'Certified concentrations'!D$5)*100</f>
        <v>45.483669685131844</v>
      </c>
      <c r="G33" s="7">
        <f>G5/($B5*'Certified concentrations'!E$5)*100</f>
        <v>76.245534421511053</v>
      </c>
      <c r="H33" s="7">
        <f>H5/($B5*'Certified concentrations'!F$5)*100</f>
        <v>94.249904760107611</v>
      </c>
      <c r="I33" s="7">
        <f>I5/($B5*'Certified concentrations'!G$5)*100</f>
        <v>95.38594533754025</v>
      </c>
      <c r="J33" s="7">
        <f>J5/($B5*'Certified concentrations'!H$5)*100</f>
        <v>94.502541187711273</v>
      </c>
      <c r="K33" s="7">
        <f>K5/($B5*'Certified concentrations'!I$5)*100</f>
        <v>109.7674353793432</v>
      </c>
      <c r="L33" s="7">
        <f>L5/($B5*'Certified concentrations'!J$5)*100</f>
        <v>80.777503468298079</v>
      </c>
      <c r="M33" s="7">
        <f>M5/($B5*'Certified concentrations'!K$5)*100</f>
        <v>79.427194625706463</v>
      </c>
    </row>
    <row r="34" spans="2:13" x14ac:dyDescent="0.25">
      <c r="B34" s="1"/>
      <c r="C34" s="12" t="s">
        <v>9</v>
      </c>
      <c r="D34" s="12" t="s">
        <v>14</v>
      </c>
      <c r="E34" s="7">
        <f>E6/($B6*'Certified concentrations'!C$5)*100</f>
        <v>9.8634190243157729</v>
      </c>
      <c r="F34" s="7">
        <f>F6/($B6*'Certified concentrations'!D$5)*100</f>
        <v>49.631037197264156</v>
      </c>
      <c r="G34" s="7">
        <f>G6/($B6*'Certified concentrations'!E$5)*100</f>
        <v>83.403206801909562</v>
      </c>
      <c r="H34" s="7">
        <f>H6/($B6*'Certified concentrations'!F$5)*100</f>
        <v>103.78801080682109</v>
      </c>
      <c r="I34" s="7">
        <f>I6/($B6*'Certified concentrations'!G$5)*100</f>
        <v>103.01304902027533</v>
      </c>
      <c r="J34" s="7">
        <f>J6/($B6*'Certified concentrations'!H$5)*100</f>
        <v>78.998779071254503</v>
      </c>
      <c r="K34" s="7">
        <f>K6/($B6*'Certified concentrations'!I$5)*100</f>
        <v>104.28941335226139</v>
      </c>
      <c r="L34" s="7">
        <f>L6/($B6*'Certified concentrations'!J$5)*100</f>
        <v>87.377219549624854</v>
      </c>
      <c r="M34" s="7">
        <f>M6/($B6*'Certified concentrations'!K$5)*100</f>
        <v>91.321181001819625</v>
      </c>
    </row>
    <row r="35" spans="2:13" x14ac:dyDescent="0.25">
      <c r="B35" s="1"/>
      <c r="C35" s="12" t="s">
        <v>9</v>
      </c>
      <c r="D35" s="12" t="s">
        <v>22</v>
      </c>
      <c r="E35" s="7">
        <f>E7/($B7*'Certified concentrations'!C$5)*100</f>
        <v>4.4757355781671553</v>
      </c>
      <c r="F35" s="7">
        <f>F7/($B7*'Certified concentrations'!D$5)*100</f>
        <v>36.371557952106386</v>
      </c>
      <c r="G35" s="7">
        <f>G7/($B7*'Certified concentrations'!E$5)*100</f>
        <v>59.667636581218552</v>
      </c>
      <c r="H35" s="7">
        <f>H7/($B7*'Certified concentrations'!F$5)*100</f>
        <v>107.29067447707774</v>
      </c>
      <c r="I35" s="7">
        <f>I7/($B7*'Certified concentrations'!G$5)*100</f>
        <v>108.68715265720743</v>
      </c>
      <c r="J35" s="7">
        <f>J7/($B7*'Certified concentrations'!H$5)*100</f>
        <v>109.64074627238038</v>
      </c>
      <c r="K35" s="7">
        <f>K7/($B7*'Certified concentrations'!I$5)*100</f>
        <v>95.513451034010416</v>
      </c>
      <c r="L35" s="7">
        <f>L7/($B7*'Certified concentrations'!J$5)*100</f>
        <v>100.65991078840393</v>
      </c>
      <c r="M35" s="7">
        <f>M7/($B7*'Certified concentrations'!K$5)*100</f>
        <v>101.94711778937247</v>
      </c>
    </row>
    <row r="36" spans="2:13" x14ac:dyDescent="0.25">
      <c r="B36" s="1"/>
      <c r="C36" s="12" t="s">
        <v>9</v>
      </c>
      <c r="D36" s="12" t="s">
        <v>22</v>
      </c>
      <c r="E36" s="7">
        <f>E8/($B8*'Certified concentrations'!C$5)*100</f>
        <v>4.5537472918350748</v>
      </c>
      <c r="F36" s="7">
        <f>F8/($B8*'Certified concentrations'!D$5)*100</f>
        <v>37.469970732710742</v>
      </c>
      <c r="G36" s="7">
        <f>G8/($B8*'Certified concentrations'!E$5)*100</f>
        <v>65.231554806817712</v>
      </c>
      <c r="H36" s="7">
        <f>H8/($B8*'Certified concentrations'!F$5)*100</f>
        <v>102.43923327881423</v>
      </c>
      <c r="I36" s="7">
        <f>I8/($B8*'Certified concentrations'!G$5)*100</f>
        <v>104.7372616237557</v>
      </c>
      <c r="J36" s="7">
        <f>J8/($B8*'Certified concentrations'!H$5)*100</f>
        <v>108.25975757131863</v>
      </c>
      <c r="K36" s="7">
        <f>K8/($B8*'Certified concentrations'!I$5)*100</f>
        <v>93.484849384174524</v>
      </c>
      <c r="L36" s="7">
        <f>L8/($B8*'Certified concentrations'!J$5)*100</f>
        <v>84.600466091445242</v>
      </c>
      <c r="M36" s="7">
        <f>M8/($B8*'Certified concentrations'!K$5)*100</f>
        <v>95.511017262391235</v>
      </c>
    </row>
    <row r="37" spans="2:13" x14ac:dyDescent="0.25">
      <c r="B37" s="1"/>
      <c r="C37" s="12" t="s">
        <v>9</v>
      </c>
      <c r="D37" s="12" t="s">
        <v>22</v>
      </c>
      <c r="E37" s="7">
        <f>E9/($B9*'Certified concentrations'!C$5)*100</f>
        <v>4.2296456193040033</v>
      </c>
      <c r="F37" s="7">
        <f>F9/($B9*'Certified concentrations'!D$5)*100</f>
        <v>36.596380660016436</v>
      </c>
      <c r="G37" s="7">
        <f>G9/($B9*'Certified concentrations'!E$5)*100</f>
        <v>79.1732602079001</v>
      </c>
      <c r="H37" s="7">
        <f>H9/($B9*'Certified concentrations'!F$5)*100</f>
        <v>103.36983251856483</v>
      </c>
      <c r="I37" s="7">
        <f>I9/($B9*'Certified concentrations'!G$5)*100</f>
        <v>109.22042968266976</v>
      </c>
      <c r="J37" s="7">
        <f>J9/($B9*'Certified concentrations'!H$5)*100</f>
        <v>101.54226919251259</v>
      </c>
      <c r="K37" s="7">
        <f>K9/($B9*'Certified concentrations'!I$5)*100</f>
        <v>93.40883186804102</v>
      </c>
      <c r="L37" s="7">
        <f>L9/($B9*'Certified concentrations'!J$5)*100</f>
        <v>83.50140760965958</v>
      </c>
      <c r="M37" s="7">
        <f>M9/($B9*'Certified concentrations'!K$5)*100</f>
        <v>99.638271460883615</v>
      </c>
    </row>
    <row r="38" spans="2:13" x14ac:dyDescent="0.25">
      <c r="B38" s="1"/>
      <c r="C38" s="12" t="s">
        <v>9</v>
      </c>
      <c r="D38" s="12" t="s">
        <v>47</v>
      </c>
      <c r="E38" s="7">
        <f>E10/($B10*'Certified concentrations'!C$5)*100</f>
        <v>2.9593838860656674</v>
      </c>
      <c r="F38" s="7">
        <f>F10/($B10*'Certified concentrations'!D$5)*100</f>
        <v>6.7136412065119639</v>
      </c>
      <c r="G38" s="7">
        <f>G10/($B10*'Certified concentrations'!E$5)*100</f>
        <v>60.59155327932325</v>
      </c>
      <c r="H38" s="7">
        <f>H10/($B10*'Certified concentrations'!F$5)*100</f>
        <v>100.08338122432434</v>
      </c>
      <c r="I38" s="7">
        <f>I10/($B10*'Certified concentrations'!G$5)*100</f>
        <v>95.387819715766568</v>
      </c>
      <c r="J38" s="7">
        <f>J10/($B10*'Certified concentrations'!H$5)*100</f>
        <v>114.94693488854895</v>
      </c>
      <c r="K38" s="7">
        <f>K10/($B10*'Certified concentrations'!I$5)*100</f>
        <v>91.303232996925573</v>
      </c>
      <c r="L38" s="7">
        <f>L10/($B10*'Certified concentrations'!J$5)*100</f>
        <v>65.928120214009496</v>
      </c>
      <c r="M38" s="7">
        <f>M10/($B10*'Certified concentrations'!K$5)*100</f>
        <v>91.812576527875251</v>
      </c>
    </row>
    <row r="39" spans="2:13" x14ac:dyDescent="0.25">
      <c r="B39" s="1"/>
      <c r="C39" s="12" t="s">
        <v>9</v>
      </c>
      <c r="D39" s="12" t="s">
        <v>47</v>
      </c>
      <c r="E39" s="7">
        <f>E11/($B11*'Certified concentrations'!C$5)*100</f>
        <v>6.4387681199507512</v>
      </c>
      <c r="F39" s="7">
        <f>F11/($B11*'Certified concentrations'!D$5)*100</f>
        <v>18.796213414219267</v>
      </c>
      <c r="G39" s="7">
        <f>G11/($B11*'Certified concentrations'!E$5)*100</f>
        <v>66.269158623699042</v>
      </c>
      <c r="H39" s="7">
        <f>H11/($B11*'Certified concentrations'!F$5)*100</f>
        <v>98.36376103913328</v>
      </c>
      <c r="I39" s="7">
        <f>I11/($B11*'Certified concentrations'!G$5)*100</f>
        <v>109.50381623701253</v>
      </c>
      <c r="J39" s="7">
        <f>J11/($B11*'Certified concentrations'!H$5)*100</f>
        <v>130.05681922265146</v>
      </c>
      <c r="K39" s="7">
        <f>K11/($B11*'Certified concentrations'!I$5)*100</f>
        <v>101.57508034543463</v>
      </c>
      <c r="L39" s="7">
        <f>L11/($B11*'Certified concentrations'!J$5)*100</f>
        <v>79.928432285150166</v>
      </c>
      <c r="M39" s="7">
        <f>M11/($B11*'Certified concentrations'!K$5)*100</f>
        <v>114.79184681133532</v>
      </c>
    </row>
    <row r="40" spans="2:13" x14ac:dyDescent="0.25">
      <c r="B40" s="1"/>
      <c r="C40" s="12" t="s">
        <v>9</v>
      </c>
      <c r="D40" s="12" t="s">
        <v>47</v>
      </c>
      <c r="E40" s="7">
        <f>E12/($B12*'Certified concentrations'!C$5)*100</f>
        <v>4.2837413952987218</v>
      </c>
      <c r="F40" s="7">
        <f>F12/($B12*'Certified concentrations'!D$5)*100</f>
        <v>10.834316991509967</v>
      </c>
      <c r="G40" s="7">
        <f>G12/($B12*'Certified concentrations'!E$5)*100</f>
        <v>57.156077423049467</v>
      </c>
      <c r="H40" s="7">
        <f>H12/($B12*'Certified concentrations'!F$5)*100</f>
        <v>106.62798042035612</v>
      </c>
      <c r="I40" s="7">
        <f>I12/($B12*'Certified concentrations'!G$5)*100</f>
        <v>94.38289922250317</v>
      </c>
      <c r="J40" s="7">
        <f>J12/($B12*'Certified concentrations'!H$5)*100</f>
        <v>104.53556958099774</v>
      </c>
      <c r="K40" s="7">
        <f>K12/($B12*'Certified concentrations'!I$5)*100</f>
        <v>105.18858505743549</v>
      </c>
      <c r="L40" s="7">
        <f>L12/($B12*'Certified concentrations'!J$5)*100</f>
        <v>72.690732981855462</v>
      </c>
      <c r="M40" s="7">
        <f>M12/($B12*'Certified concentrations'!K$5)*100</f>
        <v>102.8840481739893</v>
      </c>
    </row>
    <row r="41" spans="2:13" x14ac:dyDescent="0.25">
      <c r="B41" s="1"/>
      <c r="C41" s="12" t="s">
        <v>9</v>
      </c>
      <c r="D41" s="12" t="s">
        <v>48</v>
      </c>
      <c r="E41" s="7">
        <f>E13/($B13*'Certified concentrations'!C$5)*100</f>
        <v>7.1205377923810484</v>
      </c>
      <c r="F41" s="7">
        <f>F13/($B13*'Certified concentrations'!D$5)*100</f>
        <v>42.050117324615904</v>
      </c>
      <c r="G41" s="7">
        <f>G13/($B13*'Certified concentrations'!E$5)*100</f>
        <v>65.774867616177076</v>
      </c>
      <c r="H41" s="7">
        <f>H13/($B13*'Certified concentrations'!F$5)*100</f>
        <v>104.38880229720291</v>
      </c>
      <c r="I41" s="7">
        <f>I13/($B13*'Certified concentrations'!G$5)*100</f>
        <v>106.34201438159334</v>
      </c>
      <c r="J41" s="7">
        <f>J13/($B13*'Certified concentrations'!H$5)*100</f>
        <v>100.47265892962191</v>
      </c>
      <c r="K41" s="7">
        <f>K13/($B13*'Certified concentrations'!I$5)*100</f>
        <v>100.54124840437906</v>
      </c>
      <c r="L41" s="7">
        <f>L13/($B13*'Certified concentrations'!J$5)*100</f>
        <v>76.412541244588439</v>
      </c>
      <c r="M41" s="7">
        <f>M13/($B13*'Certified concentrations'!K$5)*100</f>
        <v>112.50605647958976</v>
      </c>
    </row>
    <row r="42" spans="2:13" x14ac:dyDescent="0.25">
      <c r="B42" s="1"/>
      <c r="C42" s="12" t="s">
        <v>9</v>
      </c>
      <c r="D42" s="12" t="s">
        <v>48</v>
      </c>
      <c r="E42" s="7">
        <f>E14/($B14*'Certified concentrations'!C$5)*100</f>
        <v>6.5456364289086135</v>
      </c>
      <c r="F42" s="7">
        <f>F14/($B14*'Certified concentrations'!D$5)*100</f>
        <v>37.904442336084735</v>
      </c>
      <c r="G42" s="7">
        <f>G14/($B14*'Certified concentrations'!E$5)*100</f>
        <v>60.653567926156505</v>
      </c>
      <c r="H42" s="7">
        <f>H14/($B14*'Certified concentrations'!F$5)*100</f>
        <v>95.268462830032732</v>
      </c>
      <c r="I42" s="7">
        <f>I14/($B14*'Certified concentrations'!G$5)*100</f>
        <v>98.837372605859159</v>
      </c>
      <c r="J42" s="7">
        <f>J14/($B14*'Certified concentrations'!H$5)*100</f>
        <v>91.141302978283207</v>
      </c>
      <c r="K42" s="7">
        <f>K14/($B14*'Certified concentrations'!I$5)*100</f>
        <v>94.607975590944037</v>
      </c>
      <c r="L42" s="7">
        <f>L14/($B14*'Certified concentrations'!J$5)*100</f>
        <v>66.399325704113721</v>
      </c>
      <c r="M42" s="7">
        <f>M14/($B14*'Certified concentrations'!K$5)*100</f>
        <v>95.356356166935967</v>
      </c>
    </row>
    <row r="43" spans="2:13" x14ac:dyDescent="0.25">
      <c r="B43" s="1"/>
      <c r="C43" s="12" t="s">
        <v>9</v>
      </c>
      <c r="D43" s="12" t="s">
        <v>48</v>
      </c>
      <c r="E43" s="7">
        <f>E15/($B15*'Certified concentrations'!C$5)*100</f>
        <v>6.0177045299901639</v>
      </c>
      <c r="F43" s="7">
        <f>F15/($B15*'Certified concentrations'!D$5)*100</f>
        <v>39.18831275842475</v>
      </c>
      <c r="G43" s="7">
        <f>G15/($B15*'Certified concentrations'!E$5)*100</f>
        <v>67.902657446593167</v>
      </c>
      <c r="H43" s="7">
        <f>H15/($B15*'Certified concentrations'!F$5)*100</f>
        <v>86.821014125547308</v>
      </c>
      <c r="I43" s="7">
        <f>I15/($B15*'Certified concentrations'!G$5)*100</f>
        <v>89.984216969472456</v>
      </c>
      <c r="J43" s="7">
        <f>J15/($B15*'Certified concentrations'!H$5)*100</f>
        <v>86.995583702305382</v>
      </c>
      <c r="K43" s="7">
        <f>K15/($B15*'Certified concentrations'!I$5)*100</f>
        <v>99.883533741982717</v>
      </c>
      <c r="L43" s="7">
        <f>L15/($B15*'Certified concentrations'!J$5)*100</f>
        <v>61.116687362402914</v>
      </c>
      <c r="M43" s="7">
        <f>M15/($B15*'Certified concentrations'!K$5)*100</f>
        <v>93.691825982087877</v>
      </c>
    </row>
    <row r="44" spans="2:13" x14ac:dyDescent="0.25">
      <c r="B44" s="1"/>
      <c r="C44" s="12" t="s">
        <v>10</v>
      </c>
      <c r="D44" s="12" t="s">
        <v>14</v>
      </c>
      <c r="E44" s="7">
        <f>E16/($B16*'Certified concentrations'!C$6)*100</f>
        <v>20.783189591788105</v>
      </c>
      <c r="F44" s="7">
        <f>F16/($B16*'Certified concentrations'!D$6)*100</f>
        <v>40.937730082205562</v>
      </c>
      <c r="G44" s="7"/>
      <c r="H44" s="7">
        <f>H16/($B16*'Certified concentrations'!F$6)*100</f>
        <v>106.69949790955881</v>
      </c>
      <c r="I44" s="7">
        <f>I16/($B16*'Certified concentrations'!G$6)*100</f>
        <v>108.78580755382809</v>
      </c>
      <c r="J44" s="7">
        <f>J16/($B16*'Certified concentrations'!H$6)*100</f>
        <v>108.00878579886562</v>
      </c>
      <c r="K44" s="7">
        <f>K16/($B16*'Certified concentrations'!I$6)*100</f>
        <v>88.26389780732012</v>
      </c>
      <c r="L44" s="7">
        <f>L16/($B16*'Certified concentrations'!J$6)*100</f>
        <v>73.214360567822098</v>
      </c>
      <c r="M44" s="7">
        <f>M16/($B16*'Certified concentrations'!K$6)*100</f>
        <v>92.805234340443647</v>
      </c>
    </row>
    <row r="45" spans="2:13" x14ac:dyDescent="0.25">
      <c r="B45" s="1"/>
      <c r="C45" s="12" t="s">
        <v>10</v>
      </c>
      <c r="D45" s="12" t="s">
        <v>14</v>
      </c>
      <c r="E45" s="7">
        <f>E17/($B17*'Certified concentrations'!C$6)*100</f>
        <v>12.042444433682759</v>
      </c>
      <c r="F45" s="7">
        <f>F17/($B17*'Certified concentrations'!D$6)*100</f>
        <v>26.439368160135281</v>
      </c>
      <c r="G45" s="7"/>
      <c r="H45" s="7">
        <f>H17/($B17*'Certified concentrations'!F$6)*100</f>
        <v>95.368109571963046</v>
      </c>
      <c r="I45" s="7">
        <f>I17/($B17*'Certified concentrations'!G$6)*100</f>
        <v>91.398592445654231</v>
      </c>
      <c r="J45" s="7">
        <f>J17/($B17*'Certified concentrations'!H$6)*100</f>
        <v>110.24185310098187</v>
      </c>
      <c r="K45" s="7">
        <f>K17/($B17*'Certified concentrations'!I$6)*100</f>
        <v>69.738964265615493</v>
      </c>
      <c r="L45" s="7">
        <f>L17/($B17*'Certified concentrations'!J$6)*100</f>
        <v>64.117061333014064</v>
      </c>
      <c r="M45" s="7">
        <f>M17/($B17*'Certified concentrations'!K$6)*100</f>
        <v>69.528338052263891</v>
      </c>
    </row>
    <row r="46" spans="2:13" x14ac:dyDescent="0.25">
      <c r="B46" s="1"/>
      <c r="C46" s="12" t="s">
        <v>10</v>
      </c>
      <c r="D46" s="12" t="s">
        <v>14</v>
      </c>
      <c r="E46" s="7">
        <f>E18/($B18*'Certified concentrations'!C$6)*100</f>
        <v>8.283219329668059</v>
      </c>
      <c r="F46" s="7">
        <f>F18/($B18*'Certified concentrations'!D$6)*100</f>
        <v>21.323022924572967</v>
      </c>
      <c r="G46" s="7"/>
      <c r="H46" s="7">
        <f>H18/($B18*'Certified concentrations'!F$6)*100</f>
        <v>92.782738138093208</v>
      </c>
      <c r="I46" s="7">
        <f>I18/($B18*'Certified concentrations'!G$6)*100</f>
        <v>93.769226853646444</v>
      </c>
      <c r="J46" s="7">
        <f>J18/($B18*'Certified concentrations'!H$6)*100</f>
        <v>75.451993989026491</v>
      </c>
      <c r="K46" s="7">
        <f>K18/($B18*'Certified concentrations'!I$6)*100</f>
        <v>84.791813316880109</v>
      </c>
      <c r="L46" s="7">
        <f>L18/($B18*'Certified concentrations'!J$6)*100</f>
        <v>68.331466648932675</v>
      </c>
      <c r="M46" s="7">
        <f>M18/($B18*'Certified concentrations'!K$6)*100</f>
        <v>66.753616914741471</v>
      </c>
    </row>
    <row r="47" spans="2:13" x14ac:dyDescent="0.25">
      <c r="B47" s="1"/>
      <c r="C47" s="12" t="s">
        <v>10</v>
      </c>
      <c r="D47" s="12" t="s">
        <v>22</v>
      </c>
      <c r="E47" s="7">
        <f>E19/($B19*'Certified concentrations'!C$6)*100</f>
        <v>18.866002870339621</v>
      </c>
      <c r="F47" s="7">
        <f>F19/($B19*'Certified concentrations'!D$6)*100</f>
        <v>28.723320946124442</v>
      </c>
      <c r="G47" s="7"/>
      <c r="H47" s="7">
        <f>H19/($B19*'Certified concentrations'!F$6)*100</f>
        <v>92.290489981280658</v>
      </c>
      <c r="I47" s="7">
        <f>I19/($B19*'Certified concentrations'!G$6)*100</f>
        <v>109.33404228319819</v>
      </c>
      <c r="J47" s="7">
        <f>J19/($B19*'Certified concentrations'!H$6)*100</f>
        <v>87.171654011998328</v>
      </c>
      <c r="K47" s="7">
        <f>K19/($B19*'Certified concentrations'!I$6)*100</f>
        <v>86.615414617013116</v>
      </c>
      <c r="L47" s="7">
        <f>L19/($B19*'Certified concentrations'!J$6)*100</f>
        <v>72.351043700450916</v>
      </c>
      <c r="M47" s="7">
        <f>M19/($B19*'Certified concentrations'!K$6)*100</f>
        <v>74.534912274676117</v>
      </c>
    </row>
    <row r="48" spans="2:13" x14ac:dyDescent="0.25">
      <c r="B48" s="1"/>
      <c r="C48" s="12" t="s">
        <v>10</v>
      </c>
      <c r="D48" s="12" t="s">
        <v>22</v>
      </c>
      <c r="E48" s="7">
        <f>E20/($B20*'Certified concentrations'!C$6)*100</f>
        <v>23.545457348433121</v>
      </c>
      <c r="F48" s="7">
        <f>F20/($B20*'Certified concentrations'!D$6)*100</f>
        <v>36.218753764078578</v>
      </c>
      <c r="G48" s="7"/>
      <c r="H48" s="7">
        <f>H20/($B20*'Certified concentrations'!F$6)*100</f>
        <v>112.40282727149558</v>
      </c>
      <c r="I48" s="7">
        <f>I20/($B20*'Certified concentrations'!G$6)*100</f>
        <v>103.08671712109314</v>
      </c>
      <c r="J48" s="7">
        <f>J20/($B20*'Certified concentrations'!H$6)*100</f>
        <v>100.24711921741289</v>
      </c>
      <c r="K48" s="7">
        <f>K20/($B20*'Certified concentrations'!I$6)*100</f>
        <v>105.26210501246203</v>
      </c>
      <c r="L48" s="7">
        <f>L20/($B20*'Certified concentrations'!J$6)*100</f>
        <v>73.431802196626123</v>
      </c>
      <c r="M48" s="7">
        <f>M20/($B20*'Certified concentrations'!K$6)*100</f>
        <v>96.531407054692366</v>
      </c>
    </row>
    <row r="49" spans="2:13" x14ac:dyDescent="0.25">
      <c r="B49" s="1"/>
      <c r="C49" s="12" t="s">
        <v>10</v>
      </c>
      <c r="D49" s="12" t="s">
        <v>22</v>
      </c>
      <c r="E49" s="7">
        <f>E21/($B21*'Certified concentrations'!C$6)*100</f>
        <v>21.791839040587181</v>
      </c>
      <c r="F49" s="7">
        <f>F21/($B21*'Certified concentrations'!D$6)*100</f>
        <v>28.219410875654233</v>
      </c>
      <c r="G49" s="7"/>
      <c r="H49" s="7">
        <f>H21/($B21*'Certified concentrations'!F$6)*100</f>
        <v>97.418365336839685</v>
      </c>
      <c r="I49" s="7">
        <f>I21/($B21*'Certified concentrations'!G$6)*100</f>
        <v>98.45232268511873</v>
      </c>
      <c r="J49" s="7">
        <f>J21/($B21*'Certified concentrations'!H$6)*100</f>
        <v>91.49055446313308</v>
      </c>
      <c r="K49" s="7">
        <f>K21/($B21*'Certified concentrations'!I$6)*100</f>
        <v>93.295699277422784</v>
      </c>
      <c r="L49" s="7">
        <f>L21/($B21*'Certified concentrations'!J$6)*100</f>
        <v>68.373619110032635</v>
      </c>
      <c r="M49" s="7">
        <f>M21/($B21*'Certified concentrations'!K$6)*100</f>
        <v>81.864322200396288</v>
      </c>
    </row>
    <row r="50" spans="2:13" x14ac:dyDescent="0.25">
      <c r="B50" s="1"/>
      <c r="C50" s="12" t="s">
        <v>10</v>
      </c>
      <c r="D50" s="12" t="s">
        <v>47</v>
      </c>
      <c r="E50" s="7">
        <f>E22/($B22*'Certified concentrations'!C$6)*100</f>
        <v>36.71038230890607</v>
      </c>
      <c r="F50" s="7">
        <f>F22/($B22*'Certified concentrations'!D$6)*100</f>
        <v>17.575107957775629</v>
      </c>
      <c r="G50" s="7"/>
      <c r="H50" s="7">
        <f>H22/($B22*'Certified concentrations'!F$6)*100</f>
        <v>99.755399927147678</v>
      </c>
      <c r="I50" s="7">
        <f>I22/($B22*'Certified concentrations'!G$6)*100</f>
        <v>110.54636720597814</v>
      </c>
      <c r="J50" s="7">
        <f>J22/($B22*'Certified concentrations'!H$6)*100</f>
        <v>101.66365296693765</v>
      </c>
      <c r="K50" s="7">
        <f>K22/($B22*'Certified concentrations'!I$6)*100</f>
        <v>85.811360124412488</v>
      </c>
      <c r="L50" s="7">
        <f>L22/($B22*'Certified concentrations'!J$6)*100</f>
        <v>66.251364580778215</v>
      </c>
      <c r="M50" s="7">
        <f>M22/($B22*'Certified concentrations'!K$6)*100</f>
        <v>86.696675220351722</v>
      </c>
    </row>
    <row r="51" spans="2:13" x14ac:dyDescent="0.25">
      <c r="B51" s="1"/>
      <c r="C51" s="12" t="s">
        <v>10</v>
      </c>
      <c r="D51" s="12" t="s">
        <v>47</v>
      </c>
      <c r="E51" s="7">
        <f>E23/($B23*'Certified concentrations'!C$6)*100</f>
        <v>36.345825940832135</v>
      </c>
      <c r="F51" s="7">
        <f>F23/($B23*'Certified concentrations'!D$6)*100</f>
        <v>18.862933689338206</v>
      </c>
      <c r="G51" s="7"/>
      <c r="H51" s="7">
        <f>H23/($B23*'Certified concentrations'!F$6)*100</f>
        <v>99.348622290168535</v>
      </c>
      <c r="I51" s="7">
        <f>I23/($B23*'Certified concentrations'!G$6)*100</f>
        <v>100.45752705940161</v>
      </c>
      <c r="J51" s="7">
        <f>J23/($B23*'Certified concentrations'!H$6)*100</f>
        <v>105.44451952267393</v>
      </c>
      <c r="K51" s="7">
        <f>K23/($B23*'Certified concentrations'!I$6)*100</f>
        <v>83.37184584671526</v>
      </c>
      <c r="L51" s="7">
        <f>L23/($B23*'Certified concentrations'!J$6)*100</f>
        <v>63.669369092811536</v>
      </c>
      <c r="M51" s="7">
        <f>M23/($B23*'Certified concentrations'!K$6)*100</f>
        <v>83.499562104195647</v>
      </c>
    </row>
    <row r="52" spans="2:13" x14ac:dyDescent="0.25">
      <c r="B52" s="1"/>
      <c r="C52" s="12" t="s">
        <v>10</v>
      </c>
      <c r="D52" s="12" t="s">
        <v>47</v>
      </c>
      <c r="E52" s="7">
        <f>E24/($B24*'Certified concentrations'!C$6)*100</f>
        <v>35.933985927075589</v>
      </c>
      <c r="F52" s="7">
        <f>F24/($B24*'Certified concentrations'!D$6)*100</f>
        <v>19.17391000469701</v>
      </c>
      <c r="G52" s="7"/>
      <c r="H52" s="7">
        <f>H24/($B24*'Certified concentrations'!F$6)*100</f>
        <v>91.399549899982688</v>
      </c>
      <c r="I52" s="7">
        <f>I24/($B24*'Certified concentrations'!G$6)*100</f>
        <v>112.31162701912693</v>
      </c>
      <c r="J52" s="7">
        <f>J24/($B24*'Certified concentrations'!H$6)*100</f>
        <v>120.85463537926357</v>
      </c>
      <c r="K52" s="7">
        <f>K24/($B24*'Certified concentrations'!I$6)*100</f>
        <v>84.850056553940917</v>
      </c>
      <c r="L52" s="7">
        <f>L24/($B24*'Certified concentrations'!J$6)*100</f>
        <v>64.456208858560331</v>
      </c>
      <c r="M52" s="7">
        <f>M24/($B24*'Certified concentrations'!K$6)*100</f>
        <v>82.919698650274313</v>
      </c>
    </row>
    <row r="53" spans="2:13" x14ac:dyDescent="0.25">
      <c r="B53" s="1"/>
      <c r="C53" s="12" t="s">
        <v>10</v>
      </c>
      <c r="D53" s="12" t="s">
        <v>48</v>
      </c>
      <c r="E53" s="7">
        <f>E25/($B25*'Certified concentrations'!C$6)*100</f>
        <v>22.906216999105077</v>
      </c>
      <c r="F53" s="7">
        <f>F25/($B25*'Certified concentrations'!D$6)*100</f>
        <v>36.257351843913185</v>
      </c>
      <c r="G53" s="7"/>
      <c r="H53" s="7">
        <f>H25/($B25*'Certified concentrations'!F$6)*100</f>
        <v>80.893488009176068</v>
      </c>
      <c r="I53" s="7">
        <f>I25/($B25*'Certified concentrations'!G$6)*100</f>
        <v>88.627761123394365</v>
      </c>
      <c r="J53" s="7">
        <f>J25/($B25*'Certified concentrations'!H$6)*100</f>
        <v>75.221232959008489</v>
      </c>
      <c r="K53" s="7">
        <f>K25/($B25*'Certified concentrations'!I$6)*100</f>
        <v>73.389204706743712</v>
      </c>
      <c r="L53" s="7">
        <f>L25/($B25*'Certified concentrations'!J$6)*100</f>
        <v>51.338558731712972</v>
      </c>
      <c r="M53" s="7">
        <f>M25/($B25*'Certified concentrations'!K$6)*100</f>
        <v>69.460249408273441</v>
      </c>
    </row>
    <row r="54" spans="2:13" x14ac:dyDescent="0.25">
      <c r="B54" s="1"/>
      <c r="C54" s="12" t="s">
        <v>10</v>
      </c>
      <c r="D54" s="12" t="s">
        <v>48</v>
      </c>
      <c r="E54" s="7">
        <f>E26/($B26*'Certified concentrations'!C$6)*100</f>
        <v>22.80775500941839</v>
      </c>
      <c r="F54" s="7">
        <f>F26/($B26*'Certified concentrations'!D$6)*100</f>
        <v>34.544128409035999</v>
      </c>
      <c r="G54" s="7"/>
      <c r="H54" s="7">
        <f>H26/($B26*'Certified concentrations'!F$6)*100</f>
        <v>79.743010236292818</v>
      </c>
      <c r="I54" s="7">
        <f>I26/($B26*'Certified concentrations'!G$6)*100</f>
        <v>89.247012176927711</v>
      </c>
      <c r="J54" s="7">
        <f>J26/($B26*'Certified concentrations'!H$6)*100</f>
        <v>68.480047434623643</v>
      </c>
      <c r="K54" s="7">
        <f>K26/($B26*'Certified concentrations'!I$6)*100</f>
        <v>75.199893408198577</v>
      </c>
      <c r="L54" s="7">
        <f>L26/($B26*'Certified concentrations'!J$6)*100</f>
        <v>49.389767127542314</v>
      </c>
      <c r="M54" s="7">
        <f>M26/($B26*'Certified concentrations'!K$6)*100</f>
        <v>68.378272431389362</v>
      </c>
    </row>
    <row r="55" spans="2:13" x14ac:dyDescent="0.25">
      <c r="B55" s="1"/>
      <c r="C55" s="12" t="s">
        <v>10</v>
      </c>
      <c r="D55" s="12" t="s">
        <v>48</v>
      </c>
      <c r="E55" s="7">
        <f>E27/($B27*'Certified concentrations'!C$6)*100</f>
        <v>21.789121619186023</v>
      </c>
      <c r="F55" s="7">
        <f>F27/($B27*'Certified concentrations'!D$6)*100</f>
        <v>33.312935215343543</v>
      </c>
      <c r="G55" s="7"/>
      <c r="H55" s="7">
        <f>H27/($B27*'Certified concentrations'!F$6)*100</f>
        <v>73.925982755707537</v>
      </c>
      <c r="I55" s="7">
        <f>I27/($B27*'Certified concentrations'!G$6)*100</f>
        <v>82.206783694296092</v>
      </c>
      <c r="J55" s="7">
        <f>J27/($B27*'Certified concentrations'!H$6)*100</f>
        <v>62.322552230933901</v>
      </c>
      <c r="K55" s="7">
        <f>K27/($B27*'Certified concentrations'!I$6)*100</f>
        <v>65.142143536806643</v>
      </c>
      <c r="L55" s="7">
        <f>L27/($B27*'Certified concentrations'!J$6)*100</f>
        <v>48.603600715632446</v>
      </c>
      <c r="M55" s="7">
        <f>M27/($B27*'Certified concentrations'!K$6)*100</f>
        <v>67.667911984196564</v>
      </c>
    </row>
    <row r="58" spans="2:13" x14ac:dyDescent="0.25">
      <c r="C58" s="4"/>
      <c r="D58" s="4"/>
      <c r="E58" s="31" t="s">
        <v>29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C59" s="12" t="s">
        <v>11</v>
      </c>
      <c r="D59" s="12" t="s">
        <v>13</v>
      </c>
      <c r="E59" s="4" t="s">
        <v>0</v>
      </c>
      <c r="F59" s="4" t="s">
        <v>1</v>
      </c>
      <c r="G59" s="4" t="s">
        <v>2</v>
      </c>
      <c r="H59" s="4" t="s">
        <v>3</v>
      </c>
      <c r="I59" s="4" t="s">
        <v>4</v>
      </c>
      <c r="J59" s="4" t="s">
        <v>5</v>
      </c>
      <c r="K59" s="4" t="s">
        <v>6</v>
      </c>
      <c r="L59" s="4" t="s">
        <v>7</v>
      </c>
      <c r="M59" s="4" t="s">
        <v>8</v>
      </c>
    </row>
    <row r="60" spans="2:13" x14ac:dyDescent="0.25">
      <c r="C60" s="12" t="s">
        <v>9</v>
      </c>
      <c r="D60" s="12" t="s">
        <v>14</v>
      </c>
      <c r="E60" s="14">
        <f>AVERAGE(E32:E34)</f>
        <v>9.0900916701104322</v>
      </c>
      <c r="F60" s="14">
        <f t="shared" ref="F60:M60" si="0">AVERAGE(F32:F34)</f>
        <v>49.655165332282678</v>
      </c>
      <c r="G60" s="14">
        <f t="shared" si="0"/>
        <v>82.973250445433123</v>
      </c>
      <c r="H60" s="14">
        <f t="shared" si="0"/>
        <v>104.45368916156644</v>
      </c>
      <c r="I60" s="14">
        <f t="shared" si="0"/>
        <v>103.99340762336846</v>
      </c>
      <c r="J60" s="14">
        <f t="shared" si="0"/>
        <v>100.36724512721055</v>
      </c>
      <c r="K60" s="14">
        <f t="shared" si="0"/>
        <v>115.93905594858263</v>
      </c>
      <c r="L60" s="14">
        <f t="shared" si="0"/>
        <v>89.438635473462057</v>
      </c>
      <c r="M60" s="14">
        <f t="shared" si="0"/>
        <v>97.283329394091666</v>
      </c>
    </row>
    <row r="61" spans="2:13" x14ac:dyDescent="0.25">
      <c r="C61" s="12" t="s">
        <v>9</v>
      </c>
      <c r="D61" s="12" t="s">
        <v>22</v>
      </c>
      <c r="E61" s="7">
        <f>AVERAGE(E35:E37)</f>
        <v>4.4197094964354111</v>
      </c>
      <c r="F61" s="7">
        <f t="shared" ref="F61:M61" si="1">AVERAGE(F35:F37)</f>
        <v>36.81263644827785</v>
      </c>
      <c r="G61" s="14">
        <f t="shared" si="1"/>
        <v>68.024150531978776</v>
      </c>
      <c r="H61" s="14">
        <f t="shared" si="1"/>
        <v>104.36658009148562</v>
      </c>
      <c r="I61" s="14">
        <f t="shared" si="1"/>
        <v>107.54828132121095</v>
      </c>
      <c r="J61" s="14">
        <f t="shared" si="1"/>
        <v>106.48092434540388</v>
      </c>
      <c r="K61" s="24">
        <f t="shared" si="1"/>
        <v>94.135710762075334</v>
      </c>
      <c r="L61" s="14">
        <f t="shared" si="1"/>
        <v>89.587261496502904</v>
      </c>
      <c r="M61" s="14">
        <f t="shared" si="1"/>
        <v>99.032135504215773</v>
      </c>
    </row>
    <row r="62" spans="2:13" x14ac:dyDescent="0.25">
      <c r="C62" s="12" t="s">
        <v>9</v>
      </c>
      <c r="D62" s="12" t="s">
        <v>47</v>
      </c>
      <c r="E62" s="14">
        <f>AVERAGE(E38:E40)</f>
        <v>4.5606311337717136</v>
      </c>
      <c r="F62" s="14">
        <f t="shared" ref="F62:M62" si="2">AVERAGE(F38:F40)</f>
        <v>12.114723870747065</v>
      </c>
      <c r="G62" s="14">
        <f t="shared" si="2"/>
        <v>61.338929775357258</v>
      </c>
      <c r="H62" s="14">
        <f t="shared" si="2"/>
        <v>101.69170756127126</v>
      </c>
      <c r="I62" s="14">
        <f t="shared" si="2"/>
        <v>99.758178391760751</v>
      </c>
      <c r="J62" s="14">
        <f t="shared" si="2"/>
        <v>116.51310789739938</v>
      </c>
      <c r="K62" s="14">
        <f t="shared" si="2"/>
        <v>99.355632799931911</v>
      </c>
      <c r="L62" s="14">
        <f t="shared" si="2"/>
        <v>72.849095160338365</v>
      </c>
      <c r="M62" s="14">
        <f t="shared" si="2"/>
        <v>103.1628238377333</v>
      </c>
    </row>
    <row r="63" spans="2:13" x14ac:dyDescent="0.25">
      <c r="C63" s="12" t="s">
        <v>9</v>
      </c>
      <c r="D63" s="12" t="s">
        <v>48</v>
      </c>
      <c r="E63" s="7">
        <f>AVERAGE(E41:E43)</f>
        <v>6.5612929170932759</v>
      </c>
      <c r="F63" s="14">
        <f t="shared" ref="F63:M63" si="3">AVERAGE(F41:F43)</f>
        <v>39.714290806375125</v>
      </c>
      <c r="G63" s="14">
        <f t="shared" si="3"/>
        <v>64.777030996308909</v>
      </c>
      <c r="H63" s="14">
        <f t="shared" si="3"/>
        <v>95.492759750927647</v>
      </c>
      <c r="I63" s="14">
        <f t="shared" si="3"/>
        <v>98.387867985641662</v>
      </c>
      <c r="J63" s="14">
        <f t="shared" si="3"/>
        <v>92.869848536736825</v>
      </c>
      <c r="K63" s="14">
        <f t="shared" si="3"/>
        <v>98.344252579101934</v>
      </c>
      <c r="L63" s="14">
        <f t="shared" si="3"/>
        <v>67.976184770368363</v>
      </c>
      <c r="M63" s="14">
        <f t="shared" si="3"/>
        <v>100.51807954287121</v>
      </c>
    </row>
    <row r="64" spans="2:13" x14ac:dyDescent="0.25">
      <c r="C64" s="12" t="s">
        <v>10</v>
      </c>
      <c r="D64" s="12" t="s">
        <v>14</v>
      </c>
      <c r="E64" s="14">
        <f>AVERAGE(E44:E46)</f>
        <v>13.702951118379639</v>
      </c>
      <c r="F64" s="14">
        <f t="shared" ref="F64:M64" si="4">AVERAGE(F44:F46)</f>
        <v>29.566707055637938</v>
      </c>
      <c r="G64" s="7"/>
      <c r="H64" s="14">
        <f t="shared" si="4"/>
        <v>98.283448539871685</v>
      </c>
      <c r="I64" s="14">
        <f t="shared" si="4"/>
        <v>97.984542284376246</v>
      </c>
      <c r="J64" s="14">
        <f t="shared" si="4"/>
        <v>97.900877629624674</v>
      </c>
      <c r="K64" s="14">
        <f t="shared" si="4"/>
        <v>80.931558463271912</v>
      </c>
      <c r="L64" s="14">
        <f t="shared" si="4"/>
        <v>68.554296183256284</v>
      </c>
      <c r="M64" s="14">
        <f t="shared" si="4"/>
        <v>76.362396435816336</v>
      </c>
    </row>
    <row r="65" spans="3:13" x14ac:dyDescent="0.25">
      <c r="C65" s="12" t="s">
        <v>10</v>
      </c>
      <c r="D65" s="12" t="s">
        <v>22</v>
      </c>
      <c r="E65" s="14">
        <f>AVERAGE(E47:E49)</f>
        <v>21.401099753119976</v>
      </c>
      <c r="F65" s="14">
        <f t="shared" ref="F65:M65" si="5">AVERAGE(F47:F49)</f>
        <v>31.053828528619082</v>
      </c>
      <c r="G65" s="7"/>
      <c r="H65" s="14">
        <f t="shared" si="5"/>
        <v>100.70389419653866</v>
      </c>
      <c r="I65" s="14">
        <f t="shared" si="5"/>
        <v>103.62436069647003</v>
      </c>
      <c r="J65" s="14">
        <f t="shared" si="5"/>
        <v>92.969775897514765</v>
      </c>
      <c r="K65" s="24">
        <f t="shared" si="5"/>
        <v>95.057739635632643</v>
      </c>
      <c r="L65" s="14">
        <f t="shared" si="5"/>
        <v>71.385488335703215</v>
      </c>
      <c r="M65" s="24">
        <f t="shared" si="5"/>
        <v>84.310213843254914</v>
      </c>
    </row>
    <row r="66" spans="3:13" x14ac:dyDescent="0.25">
      <c r="C66" s="12" t="s">
        <v>10</v>
      </c>
      <c r="D66" s="12" t="s">
        <v>47</v>
      </c>
      <c r="E66" s="7">
        <f>AVERAGE(E50:E52)</f>
        <v>36.330064725604593</v>
      </c>
      <c r="F66" s="14">
        <f t="shared" ref="F66:M66" si="6">AVERAGE(F50:F52)</f>
        <v>18.537317217270282</v>
      </c>
      <c r="G66" s="7"/>
      <c r="H66" s="14">
        <f t="shared" si="6"/>
        <v>96.834524039099634</v>
      </c>
      <c r="I66" s="14">
        <f t="shared" si="6"/>
        <v>107.7718404281689</v>
      </c>
      <c r="J66" s="14">
        <f t="shared" si="6"/>
        <v>109.32093595629171</v>
      </c>
      <c r="K66" s="14">
        <f t="shared" si="6"/>
        <v>84.677754175022883</v>
      </c>
      <c r="L66" s="14">
        <f t="shared" si="6"/>
        <v>64.792314177383361</v>
      </c>
      <c r="M66" s="14">
        <f t="shared" si="6"/>
        <v>84.371978658273903</v>
      </c>
    </row>
    <row r="67" spans="3:13" x14ac:dyDescent="0.25">
      <c r="C67" s="12" t="s">
        <v>10</v>
      </c>
      <c r="D67" s="12" t="s">
        <v>48</v>
      </c>
      <c r="E67" s="7">
        <f>AVERAGE(E53:E55)</f>
        <v>22.501031209236498</v>
      </c>
      <c r="F67" s="24">
        <f t="shared" ref="F67:M67" si="7">AVERAGE(F53:F55)</f>
        <v>34.704805156097571</v>
      </c>
      <c r="G67" s="7"/>
      <c r="H67" s="14">
        <f t="shared" si="7"/>
        <v>78.187493667058803</v>
      </c>
      <c r="I67" s="14">
        <f t="shared" si="7"/>
        <v>86.693852331539389</v>
      </c>
      <c r="J67" s="14">
        <f t="shared" si="7"/>
        <v>68.674610874855347</v>
      </c>
      <c r="K67" s="14">
        <f t="shared" si="7"/>
        <v>71.243747217249634</v>
      </c>
      <c r="L67" s="14">
        <f t="shared" si="7"/>
        <v>49.777308858295903</v>
      </c>
      <c r="M67" s="7">
        <f t="shared" si="7"/>
        <v>68.502144607953127</v>
      </c>
    </row>
    <row r="68" spans="3:13" x14ac:dyDescent="0.25">
      <c r="E68" s="2"/>
    </row>
    <row r="69" spans="3:13" x14ac:dyDescent="0.25">
      <c r="C69" s="4"/>
      <c r="D69" s="4"/>
      <c r="E69" s="31" t="s">
        <v>30</v>
      </c>
      <c r="F69" s="31"/>
      <c r="G69" s="31"/>
      <c r="H69" s="31"/>
      <c r="I69" s="31"/>
      <c r="J69" s="31"/>
      <c r="K69" s="31"/>
      <c r="L69" s="31"/>
      <c r="M69" s="31"/>
    </row>
    <row r="70" spans="3:13" x14ac:dyDescent="0.25">
      <c r="C70" s="12" t="s">
        <v>11</v>
      </c>
      <c r="D70" s="12" t="s">
        <v>13</v>
      </c>
      <c r="E70" s="4" t="s">
        <v>0</v>
      </c>
      <c r="F70" s="4" t="s">
        <v>1</v>
      </c>
      <c r="G70" s="4" t="s">
        <v>2</v>
      </c>
      <c r="H70" s="4" t="s">
        <v>3</v>
      </c>
      <c r="I70" s="4" t="s">
        <v>4</v>
      </c>
      <c r="J70" s="4" t="s">
        <v>5</v>
      </c>
      <c r="K70" s="4" t="s">
        <v>6</v>
      </c>
      <c r="L70" s="4" t="s">
        <v>7</v>
      </c>
      <c r="M70" s="4" t="s">
        <v>8</v>
      </c>
    </row>
    <row r="71" spans="3:13" x14ac:dyDescent="0.25">
      <c r="C71" s="12" t="s">
        <v>9</v>
      </c>
      <c r="D71" s="12" t="s">
        <v>14</v>
      </c>
      <c r="E71" s="14">
        <f>STDEV(E32:E34)</f>
        <v>1.1764587987714477</v>
      </c>
      <c r="F71" s="14">
        <f t="shared" ref="F71:M71" si="8">STDEV(F32:F34)</f>
        <v>4.1836118977865837</v>
      </c>
      <c r="G71" s="14">
        <f t="shared" si="8"/>
        <v>6.5233734446188656</v>
      </c>
      <c r="H71" s="14">
        <f t="shared" si="8"/>
        <v>10.552382773382046</v>
      </c>
      <c r="I71" s="14">
        <f t="shared" si="8"/>
        <v>9.137171865261422</v>
      </c>
      <c r="J71" s="14">
        <f t="shared" si="8"/>
        <v>24.825910274186231</v>
      </c>
      <c r="K71" s="14">
        <f t="shared" si="8"/>
        <v>15.674828450239042</v>
      </c>
      <c r="L71" s="14">
        <f t="shared" si="8"/>
        <v>9.8548890737454062</v>
      </c>
      <c r="M71" s="14">
        <f t="shared" si="8"/>
        <v>21.467409893131574</v>
      </c>
    </row>
    <row r="72" spans="3:13" x14ac:dyDescent="0.25">
      <c r="C72" s="12" t="s">
        <v>9</v>
      </c>
      <c r="D72" s="12" t="s">
        <v>22</v>
      </c>
      <c r="E72" s="7">
        <f>STDEV(E35:E37)</f>
        <v>0.16915869741168654</v>
      </c>
      <c r="F72" s="25">
        <f t="shared" ref="F72:M72" si="9">STDEV(F35:F37)</f>
        <v>0.58026078931474756</v>
      </c>
      <c r="G72" s="14">
        <f t="shared" si="9"/>
        <v>10.048197919506931</v>
      </c>
      <c r="H72" s="14">
        <f t="shared" si="9"/>
        <v>2.574732941130927</v>
      </c>
      <c r="I72" s="24">
        <f t="shared" si="9"/>
        <v>2.4489732340478128</v>
      </c>
      <c r="J72" s="14">
        <f t="shared" si="9"/>
        <v>4.332380233485944</v>
      </c>
      <c r="K72" s="14">
        <f t="shared" si="9"/>
        <v>1.1937633175691156</v>
      </c>
      <c r="L72" s="24">
        <f t="shared" si="9"/>
        <v>9.6049286380833312</v>
      </c>
      <c r="M72" s="24">
        <f t="shared" si="9"/>
        <v>3.2605824781511457</v>
      </c>
    </row>
    <row r="73" spans="3:13" x14ac:dyDescent="0.25">
      <c r="C73" s="12" t="s">
        <v>9</v>
      </c>
      <c r="D73" s="12" t="s">
        <v>47</v>
      </c>
      <c r="E73" s="14">
        <f>STDEV(E38:E40)</f>
        <v>1.7561405431245418</v>
      </c>
      <c r="F73" s="14">
        <f t="shared" ref="F73:M73" si="10">STDEV(F38:F40)</f>
        <v>6.1422080004598909</v>
      </c>
      <c r="G73" s="14">
        <f t="shared" si="10"/>
        <v>4.6022810607921611</v>
      </c>
      <c r="H73" s="14">
        <f t="shared" si="10"/>
        <v>4.3605464909610374</v>
      </c>
      <c r="I73" s="14">
        <f t="shared" si="10"/>
        <v>8.454913308695005</v>
      </c>
      <c r="J73" s="14">
        <f t="shared" si="10"/>
        <v>12.832506350598122</v>
      </c>
      <c r="K73" s="14">
        <f t="shared" si="10"/>
        <v>7.2038330780568014</v>
      </c>
      <c r="L73" s="14">
        <f t="shared" si="10"/>
        <v>7.0014993720639715</v>
      </c>
      <c r="M73" s="14">
        <f t="shared" si="10"/>
        <v>11.492171361109252</v>
      </c>
    </row>
    <row r="74" spans="3:13" x14ac:dyDescent="0.25">
      <c r="C74" s="12" t="s">
        <v>9</v>
      </c>
      <c r="D74" s="12" t="s">
        <v>48</v>
      </c>
      <c r="E74" s="7">
        <f>STDEV(E41:E43)</f>
        <v>0.55158330773840292</v>
      </c>
      <c r="F74" s="14">
        <f t="shared" ref="F74:M74" si="11">STDEV(F41:F43)</f>
        <v>2.1222970946188231</v>
      </c>
      <c r="G74" s="14">
        <f t="shared" si="11"/>
        <v>3.7261351503654017</v>
      </c>
      <c r="H74" s="14">
        <f t="shared" si="11"/>
        <v>8.7860416082888477</v>
      </c>
      <c r="I74" s="14">
        <f t="shared" si="11"/>
        <v>8.188157597817403</v>
      </c>
      <c r="J74" s="14">
        <f t="shared" si="11"/>
        <v>6.9028104045688936</v>
      </c>
      <c r="K74" s="14">
        <f t="shared" si="11"/>
        <v>3.2523793510999752</v>
      </c>
      <c r="L74" s="14">
        <f t="shared" si="11"/>
        <v>7.768889874519691</v>
      </c>
      <c r="M74" s="14">
        <f t="shared" si="11"/>
        <v>10.41519843596557</v>
      </c>
    </row>
    <row r="75" spans="3:13" x14ac:dyDescent="0.25">
      <c r="C75" s="12" t="s">
        <v>10</v>
      </c>
      <c r="D75" s="12" t="s">
        <v>14</v>
      </c>
      <c r="E75" s="14">
        <f>STDEV(E44:E46)</f>
        <v>6.4132890139080478</v>
      </c>
      <c r="F75" s="14">
        <f t="shared" ref="F75:M75" si="12">STDEV(F44:F46)</f>
        <v>10.174446945432138</v>
      </c>
      <c r="G75" s="7"/>
      <c r="H75" s="14">
        <f t="shared" si="12"/>
        <v>7.4022598986745827</v>
      </c>
      <c r="I75" s="14">
        <f t="shared" si="12"/>
        <v>9.4289700094914402</v>
      </c>
      <c r="J75" s="14">
        <f t="shared" si="12"/>
        <v>19.473338951648156</v>
      </c>
      <c r="K75" s="14">
        <f t="shared" si="12"/>
        <v>9.8473075676678015</v>
      </c>
      <c r="L75" s="14">
        <f t="shared" si="12"/>
        <v>4.5527412723473386</v>
      </c>
      <c r="M75" s="14">
        <f t="shared" si="12"/>
        <v>14.307339309464149</v>
      </c>
    </row>
    <row r="76" spans="3:13" x14ac:dyDescent="0.25">
      <c r="C76" s="12" t="s">
        <v>10</v>
      </c>
      <c r="D76" s="12" t="s">
        <v>22</v>
      </c>
      <c r="E76" s="14">
        <f>STDEV(E47:E49)</f>
        <v>2.3640709477964306</v>
      </c>
      <c r="F76" s="24">
        <f t="shared" ref="F76:M76" si="13">STDEV(F47:F49)</f>
        <v>4.4800469702554508</v>
      </c>
      <c r="G76" s="7"/>
      <c r="H76" s="24">
        <f t="shared" si="13"/>
        <v>10.450959416952038</v>
      </c>
      <c r="I76" s="24">
        <f t="shared" si="13"/>
        <v>5.4607463604725917</v>
      </c>
      <c r="J76" s="14">
        <f t="shared" si="13"/>
        <v>6.6620582122533545</v>
      </c>
      <c r="K76" s="14">
        <f t="shared" si="13"/>
        <v>9.4473993958073965</v>
      </c>
      <c r="L76" s="24">
        <f t="shared" si="13"/>
        <v>2.66374302555068</v>
      </c>
      <c r="M76" s="14">
        <f t="shared" si="13"/>
        <v>11.200367632282264</v>
      </c>
    </row>
    <row r="77" spans="3:13" x14ac:dyDescent="0.25">
      <c r="C77" s="12" t="s">
        <v>10</v>
      </c>
      <c r="D77" s="12" t="s">
        <v>47</v>
      </c>
      <c r="E77" s="7">
        <f>STDEV(E50:E52)</f>
        <v>0.38843808690568921</v>
      </c>
      <c r="F77" s="14">
        <f t="shared" ref="F77:M77" si="14">STDEV(F50:F52)</f>
        <v>0.8476801056244454</v>
      </c>
      <c r="G77" s="7"/>
      <c r="H77" s="14">
        <f t="shared" si="14"/>
        <v>4.711217988072625</v>
      </c>
      <c r="I77" s="14">
        <f t="shared" si="14"/>
        <v>6.3955782064153803</v>
      </c>
      <c r="J77" s="14">
        <f t="shared" si="14"/>
        <v>10.165795825348217</v>
      </c>
      <c r="K77" s="14">
        <f t="shared" si="14"/>
        <v>1.2288505035632957</v>
      </c>
      <c r="L77" s="14">
        <f t="shared" si="14"/>
        <v>1.3234047997403973</v>
      </c>
      <c r="M77" s="14">
        <f t="shared" si="14"/>
        <v>2.0340159747653774</v>
      </c>
    </row>
    <row r="78" spans="3:13" x14ac:dyDescent="0.25">
      <c r="C78" s="12" t="s">
        <v>10</v>
      </c>
      <c r="D78" s="12" t="s">
        <v>48</v>
      </c>
      <c r="E78" s="7">
        <f>STDEV(E53:E55)</f>
        <v>0.61849425151543658</v>
      </c>
      <c r="F78" s="14">
        <f t="shared" ref="F78:M78" si="15">STDEV(F53:F55)</f>
        <v>1.4787697871656935</v>
      </c>
      <c r="G78" s="7"/>
      <c r="H78" s="14">
        <f t="shared" si="15"/>
        <v>3.735138044590729</v>
      </c>
      <c r="I78" s="14">
        <f t="shared" si="15"/>
        <v>3.8982312249691979</v>
      </c>
      <c r="J78" s="14">
        <f t="shared" si="15"/>
        <v>6.4515410818196601</v>
      </c>
      <c r="K78" s="14">
        <f t="shared" si="15"/>
        <v>5.3611401770790099</v>
      </c>
      <c r="L78" s="14">
        <f t="shared" si="15"/>
        <v>1.4080625988347968</v>
      </c>
      <c r="M78" s="7">
        <f t="shared" si="15"/>
        <v>0.90256667207005592</v>
      </c>
    </row>
  </sheetData>
  <mergeCells count="4">
    <mergeCell ref="E2:M2"/>
    <mergeCell ref="E30:M30"/>
    <mergeCell ref="E58:M58"/>
    <mergeCell ref="E69:M6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7"/>
  <sheetViews>
    <sheetView topLeftCell="A34" workbookViewId="0">
      <selection activeCell="J106" sqref="J106"/>
    </sheetView>
  </sheetViews>
  <sheetFormatPr baseColWidth="10" defaultRowHeight="15" x14ac:dyDescent="0.25"/>
  <cols>
    <col min="2" max="2" width="16.85546875" bestFit="1" customWidth="1"/>
    <col min="4" max="4" width="17.85546875" bestFit="1" customWidth="1"/>
    <col min="6" max="6" width="18.5703125" bestFit="1" customWidth="1"/>
  </cols>
  <sheetData>
    <row r="1" spans="2:13" x14ac:dyDescent="0.25">
      <c r="B1" s="4" t="s">
        <v>19</v>
      </c>
      <c r="C1" s="4"/>
    </row>
    <row r="2" spans="2:13" x14ac:dyDescent="0.25">
      <c r="B2" s="4" t="s">
        <v>0</v>
      </c>
      <c r="C2" s="4">
        <v>194.18</v>
      </c>
    </row>
    <row r="3" spans="2:13" x14ac:dyDescent="0.25">
      <c r="B3" s="4" t="s">
        <v>1</v>
      </c>
      <c r="C3" s="4">
        <v>222.24</v>
      </c>
    </row>
    <row r="4" spans="2:13" x14ac:dyDescent="0.25">
      <c r="B4" s="4" t="s">
        <v>16</v>
      </c>
      <c r="C4" s="4">
        <v>180.16</v>
      </c>
    </row>
    <row r="5" spans="2:13" x14ac:dyDescent="0.25">
      <c r="B5" s="4" t="s">
        <v>17</v>
      </c>
      <c r="C5" s="4">
        <v>194.18</v>
      </c>
    </row>
    <row r="6" spans="2:13" x14ac:dyDescent="0.25">
      <c r="B6" s="4" t="s">
        <v>18</v>
      </c>
      <c r="C6" s="4">
        <v>166.03</v>
      </c>
    </row>
    <row r="9" spans="2:13" x14ac:dyDescent="0.25">
      <c r="B9" s="4"/>
      <c r="C9" s="4"/>
      <c r="D9" s="4"/>
      <c r="E9" s="19" t="s">
        <v>31</v>
      </c>
      <c r="F9" s="20"/>
      <c r="G9" s="21"/>
      <c r="H9" s="8"/>
      <c r="I9" s="31" t="s">
        <v>32</v>
      </c>
      <c r="J9" s="31"/>
      <c r="K9" s="3"/>
      <c r="L9" s="3"/>
      <c r="M9" s="3"/>
    </row>
    <row r="10" spans="2:13" x14ac:dyDescent="0.25">
      <c r="B10" s="12" t="s">
        <v>15</v>
      </c>
      <c r="C10" s="12" t="s">
        <v>11</v>
      </c>
      <c r="D10" s="12" t="s">
        <v>36</v>
      </c>
      <c r="E10" s="9" t="s">
        <v>18</v>
      </c>
      <c r="F10" s="4" t="s">
        <v>16</v>
      </c>
      <c r="G10" s="4" t="s">
        <v>17</v>
      </c>
      <c r="H10" s="4"/>
      <c r="I10" s="4" t="s">
        <v>0</v>
      </c>
      <c r="J10" s="4" t="s">
        <v>1</v>
      </c>
    </row>
    <row r="11" spans="2:13" x14ac:dyDescent="0.25">
      <c r="B11" s="13">
        <v>0.10644000000000001</v>
      </c>
      <c r="C11" s="12" t="s">
        <v>9</v>
      </c>
      <c r="D11" s="12" t="s">
        <v>37</v>
      </c>
      <c r="E11" s="10"/>
      <c r="F11" s="10">
        <v>0.3</v>
      </c>
      <c r="G11" s="10"/>
      <c r="H11" s="4"/>
      <c r="I11" s="7">
        <f t="shared" ref="I11:I22" si="0">(E11/C$6/2+F11/C$4)*C$2</f>
        <v>0.32334591474245117</v>
      </c>
      <c r="J11" s="7"/>
    </row>
    <row r="12" spans="2:13" x14ac:dyDescent="0.25">
      <c r="B12" s="13">
        <v>0.10689</v>
      </c>
      <c r="C12" s="12" t="s">
        <v>9</v>
      </c>
      <c r="D12" s="12" t="s">
        <v>37</v>
      </c>
      <c r="E12" s="10"/>
      <c r="F12" s="10">
        <v>0.31</v>
      </c>
      <c r="G12" s="10"/>
      <c r="H12" s="4"/>
      <c r="I12" s="7">
        <f t="shared" si="0"/>
        <v>0.33412411190053287</v>
      </c>
      <c r="J12" s="7"/>
    </row>
    <row r="13" spans="2:13" x14ac:dyDescent="0.25">
      <c r="B13" s="13">
        <v>9.8049999999999998E-2</v>
      </c>
      <c r="C13" s="12" t="s">
        <v>9</v>
      </c>
      <c r="D13" s="12" t="s">
        <v>37</v>
      </c>
      <c r="E13" s="10"/>
      <c r="F13" s="10">
        <v>0.38</v>
      </c>
      <c r="G13" s="10"/>
      <c r="H13" s="4"/>
      <c r="I13" s="7">
        <f t="shared" si="0"/>
        <v>0.4095714920071048</v>
      </c>
      <c r="J13" s="7"/>
    </row>
    <row r="14" spans="2:13" x14ac:dyDescent="0.25">
      <c r="B14" s="13">
        <v>0.10188999999999999</v>
      </c>
      <c r="C14" s="12" t="s">
        <v>9</v>
      </c>
      <c r="D14" s="12" t="s">
        <v>38</v>
      </c>
      <c r="E14" s="10">
        <v>0.15</v>
      </c>
      <c r="F14" s="10">
        <v>2.68</v>
      </c>
      <c r="G14" s="10">
        <v>0.72786616662423365</v>
      </c>
      <c r="H14" s="4"/>
      <c r="I14" s="7">
        <f t="shared" si="0"/>
        <v>2.9762729137739563</v>
      </c>
      <c r="J14" s="7">
        <f>(E14/C$6/2+G14/C$5)*C$3</f>
        <v>0.93343803413975002</v>
      </c>
    </row>
    <row r="15" spans="2:13" x14ac:dyDescent="0.25">
      <c r="B15" s="13">
        <v>0.11179</v>
      </c>
      <c r="C15" s="12" t="s">
        <v>9</v>
      </c>
      <c r="D15" s="12" t="s">
        <v>38</v>
      </c>
      <c r="E15" s="10">
        <v>0.18</v>
      </c>
      <c r="F15" s="10">
        <v>2.08</v>
      </c>
      <c r="G15" s="10">
        <v>0.42</v>
      </c>
      <c r="H15" s="4"/>
      <c r="I15" s="7">
        <f t="shared" si="0"/>
        <v>2.3471242993706651</v>
      </c>
      <c r="J15" s="7">
        <f>(E15/C$6/2+G15/C$5)*C$3</f>
        <v>0.60116193592761547</v>
      </c>
    </row>
    <row r="16" spans="2:13" x14ac:dyDescent="0.25">
      <c r="B16" s="13">
        <v>0.10637000000000001</v>
      </c>
      <c r="C16" s="12" t="s">
        <v>9</v>
      </c>
      <c r="D16" s="12" t="s">
        <v>38</v>
      </c>
      <c r="E16" s="10">
        <v>0.12</v>
      </c>
      <c r="F16" s="10">
        <v>2.34</v>
      </c>
      <c r="G16" s="10">
        <v>0.52</v>
      </c>
      <c r="H16" s="4"/>
      <c r="I16" s="7">
        <f t="shared" si="0"/>
        <v>2.5922709953175658</v>
      </c>
      <c r="J16" s="7">
        <f>(E16/C$6/2+G16/C$5)*C$3</f>
        <v>0.67545584755870625</v>
      </c>
    </row>
    <row r="17" spans="2:10" x14ac:dyDescent="0.25">
      <c r="B17" s="13">
        <v>9.8110000000000003E-2</v>
      </c>
      <c r="C17" s="12" t="s">
        <v>10</v>
      </c>
      <c r="D17" s="12" t="s">
        <v>37</v>
      </c>
      <c r="E17" s="10"/>
      <c r="F17" s="10">
        <v>0.16990603865101023</v>
      </c>
      <c r="G17" s="10"/>
      <c r="H17" s="4"/>
      <c r="I17" s="7">
        <f t="shared" si="0"/>
        <v>0.18312807829292388</v>
      </c>
      <c r="J17" s="7"/>
    </row>
    <row r="18" spans="2:10" x14ac:dyDescent="0.25">
      <c r="B18" s="13">
        <v>9.9269999999999997E-2</v>
      </c>
      <c r="C18" s="12" t="s">
        <v>10</v>
      </c>
      <c r="D18" s="12" t="s">
        <v>37</v>
      </c>
      <c r="E18" s="10"/>
      <c r="F18" s="10">
        <v>0.26</v>
      </c>
      <c r="G18" s="10"/>
      <c r="H18" s="4"/>
      <c r="I18" s="7">
        <f t="shared" si="0"/>
        <v>0.28023312611012435</v>
      </c>
      <c r="J18" s="7"/>
    </row>
    <row r="19" spans="2:10" x14ac:dyDescent="0.25">
      <c r="B19" s="13">
        <v>0.10063</v>
      </c>
      <c r="C19" s="12" t="s">
        <v>10</v>
      </c>
      <c r="D19" s="12" t="s">
        <v>37</v>
      </c>
      <c r="E19" s="10"/>
      <c r="F19" s="10">
        <v>0.15</v>
      </c>
      <c r="G19" s="10"/>
      <c r="H19" s="4"/>
      <c r="I19" s="7">
        <f t="shared" si="0"/>
        <v>0.16167295737122558</v>
      </c>
      <c r="J19" s="7"/>
    </row>
    <row r="20" spans="2:10" x14ac:dyDescent="0.25">
      <c r="B20" s="13">
        <v>0.10019</v>
      </c>
      <c r="C20" s="12" t="s">
        <v>10</v>
      </c>
      <c r="D20" s="12" t="s">
        <v>38</v>
      </c>
      <c r="E20" s="10">
        <v>0.27842431996315525</v>
      </c>
      <c r="F20" s="10">
        <v>1.4386414148689799</v>
      </c>
      <c r="G20" s="10">
        <v>1.1599999999999999</v>
      </c>
      <c r="H20" s="4"/>
      <c r="I20" s="7">
        <f t="shared" si="0"/>
        <v>1.7134113385594523</v>
      </c>
      <c r="J20" s="7">
        <f>(E20/C$6/2+G20/C$5)*C$3</f>
        <v>1.5139688065553323</v>
      </c>
    </row>
    <row r="21" spans="2:10" x14ac:dyDescent="0.25">
      <c r="B21" s="13">
        <v>9.8619999999999999E-2</v>
      </c>
      <c r="C21" s="12" t="s">
        <v>10</v>
      </c>
      <c r="D21" s="12" t="s">
        <v>38</v>
      </c>
      <c r="E21" s="10">
        <v>0.32</v>
      </c>
      <c r="F21" s="10">
        <v>1.73056118363157</v>
      </c>
      <c r="G21" s="10">
        <v>0.67</v>
      </c>
      <c r="H21" s="4"/>
      <c r="I21" s="7">
        <f t="shared" si="0"/>
        <v>2.0523605906676226</v>
      </c>
      <c r="J21" s="7">
        <f>(E21/C$6/2+G21/C$5)*C$3</f>
        <v>0.98098693966353689</v>
      </c>
    </row>
    <row r="22" spans="2:10" x14ac:dyDescent="0.25">
      <c r="B22" s="13">
        <v>0.1002</v>
      </c>
      <c r="C22" s="12" t="s">
        <v>10</v>
      </c>
      <c r="D22" s="12" t="s">
        <v>38</v>
      </c>
      <c r="E22" s="10">
        <v>0.25</v>
      </c>
      <c r="F22" s="10">
        <v>1.3951586249012899</v>
      </c>
      <c r="G22" s="10">
        <v>0.97</v>
      </c>
      <c r="H22" s="4"/>
      <c r="I22" s="7">
        <f t="shared" si="0"/>
        <v>1.6499229316118575</v>
      </c>
      <c r="J22" s="7">
        <f>(E22/C$6/2+G22/C$5)*C$3</f>
        <v>1.2774891045995724</v>
      </c>
    </row>
    <row r="23" spans="2:10" s="11" customFormat="1" x14ac:dyDescent="0.25">
      <c r="B23" s="23">
        <v>0.10211000000000001</v>
      </c>
      <c r="C23" s="12" t="s">
        <v>9</v>
      </c>
      <c r="D23" s="12" t="s">
        <v>14</v>
      </c>
      <c r="E23" s="17">
        <v>9.0727465947012004E-2</v>
      </c>
      <c r="F23" s="17">
        <v>2.6474818897930601</v>
      </c>
      <c r="G23" s="17">
        <v>0.91217837076942998</v>
      </c>
      <c r="H23" s="12"/>
      <c r="I23" s="15">
        <f t="shared" ref="I23:I46" si="1">(E23/C$6/2+F23/C$4)*C$2</f>
        <v>2.9065632263613024</v>
      </c>
      <c r="J23" s="15">
        <f t="shared" ref="J23:J46" si="2">(E23/C$6/2+G23/C$5)*C$3</f>
        <v>1.1047145692315528</v>
      </c>
    </row>
    <row r="24" spans="2:10" s="11" customFormat="1" x14ac:dyDescent="0.25">
      <c r="B24" s="23">
        <v>0.10532999999999999</v>
      </c>
      <c r="C24" s="12" t="s">
        <v>9</v>
      </c>
      <c r="D24" s="12" t="s">
        <v>14</v>
      </c>
      <c r="E24" s="17">
        <v>8.1262422629441E-2</v>
      </c>
      <c r="F24" s="17">
        <v>1.4883878431225399</v>
      </c>
      <c r="G24" s="17">
        <v>0.55631016178075998</v>
      </c>
      <c r="H24" s="12"/>
      <c r="I24" s="15">
        <f t="shared" si="1"/>
        <v>1.6517339006947092</v>
      </c>
      <c r="J24" s="15">
        <f t="shared" si="2"/>
        <v>0.69108685734064423</v>
      </c>
    </row>
    <row r="25" spans="2:10" s="11" customFormat="1" x14ac:dyDescent="0.25">
      <c r="B25" s="23">
        <v>0.10278</v>
      </c>
      <c r="C25" s="12" t="s">
        <v>9</v>
      </c>
      <c r="D25" s="12" t="s">
        <v>14</v>
      </c>
      <c r="E25" s="17">
        <v>6.9754519443369994E-2</v>
      </c>
      <c r="F25" s="17">
        <v>2.4781902515523599</v>
      </c>
      <c r="G25" s="17">
        <v>0.53765415702154995</v>
      </c>
      <c r="H25" s="12"/>
      <c r="I25" s="15">
        <f t="shared" si="1"/>
        <v>2.7118329305637268</v>
      </c>
      <c r="J25" s="15">
        <f t="shared" si="2"/>
        <v>0.66203299403821048</v>
      </c>
    </row>
    <row r="26" spans="2:10" s="11" customFormat="1" x14ac:dyDescent="0.25">
      <c r="B26" s="23">
        <v>0.10222000000000001</v>
      </c>
      <c r="C26" s="12" t="s">
        <v>9</v>
      </c>
      <c r="D26" s="12" t="s">
        <v>22</v>
      </c>
      <c r="E26" s="17">
        <v>0.16179312881857499</v>
      </c>
      <c r="F26" s="17">
        <v>5.2010940012496496</v>
      </c>
      <c r="G26" s="17">
        <v>2.46006030829234</v>
      </c>
      <c r="H26" s="12"/>
      <c r="I26" s="15">
        <f t="shared" si="1"/>
        <v>5.7004540469048504</v>
      </c>
      <c r="J26" s="15">
        <f t="shared" si="2"/>
        <v>2.9238359262247662</v>
      </c>
    </row>
    <row r="27" spans="2:10" s="11" customFormat="1" x14ac:dyDescent="0.25">
      <c r="B27" s="23">
        <v>0.10650999999999999</v>
      </c>
      <c r="C27" s="12" t="s">
        <v>9</v>
      </c>
      <c r="D27" s="12" t="s">
        <v>22</v>
      </c>
      <c r="E27" s="17">
        <v>0.18513677365107156</v>
      </c>
      <c r="F27" s="17">
        <v>3.9769717200665702</v>
      </c>
      <c r="G27" s="17">
        <v>2.05545569171076</v>
      </c>
      <c r="H27" s="12"/>
      <c r="I27" s="15">
        <f t="shared" si="1"/>
        <v>4.3947216704218297</v>
      </c>
      <c r="J27" s="15">
        <f t="shared" si="2"/>
        <v>2.4763872358292418</v>
      </c>
    </row>
    <row r="28" spans="2:10" s="11" customFormat="1" x14ac:dyDescent="0.25">
      <c r="B28" s="23">
        <v>0.10403999999999999</v>
      </c>
      <c r="C28" s="12" t="s">
        <v>9</v>
      </c>
      <c r="D28" s="12" t="s">
        <v>22</v>
      </c>
      <c r="E28" s="17">
        <v>0.11098467447863999</v>
      </c>
      <c r="F28" s="17">
        <v>4.7177023800136704</v>
      </c>
      <c r="G28" s="17">
        <v>2.8113195619489502</v>
      </c>
      <c r="H28" s="12"/>
      <c r="I28" s="15">
        <f t="shared" si="1"/>
        <v>5.1497335723319129</v>
      </c>
      <c r="J28" s="15">
        <f t="shared" si="2"/>
        <v>3.2918490214424891</v>
      </c>
    </row>
    <row r="29" spans="2:10" s="11" customFormat="1" x14ac:dyDescent="0.25">
      <c r="B29" s="23">
        <v>0.10149</v>
      </c>
      <c r="C29" s="12" t="s">
        <v>9</v>
      </c>
      <c r="D29" s="12" t="s">
        <v>47</v>
      </c>
      <c r="E29" s="17">
        <v>9.4278047674258666E-2</v>
      </c>
      <c r="F29" s="17">
        <v>0.99427804767425798</v>
      </c>
      <c r="G29" s="17">
        <v>0.12827804767425799</v>
      </c>
      <c r="H29" s="12"/>
      <c r="I29" s="15">
        <f t="shared" si="1"/>
        <v>1.1267838183727035</v>
      </c>
      <c r="J29" s="15">
        <f t="shared" si="2"/>
        <v>0.20991297423816585</v>
      </c>
    </row>
    <row r="30" spans="2:10" s="11" customFormat="1" x14ac:dyDescent="0.25">
      <c r="B30" s="23">
        <v>0.11776</v>
      </c>
      <c r="C30" s="12" t="s">
        <v>9</v>
      </c>
      <c r="D30" s="12" t="s">
        <v>47</v>
      </c>
      <c r="E30" s="17">
        <v>0.67648698637746996</v>
      </c>
      <c r="F30" s="17">
        <v>1.4591794554954201</v>
      </c>
      <c r="G30" s="17">
        <v>1.0567930406399999E-3</v>
      </c>
      <c r="H30" s="12"/>
      <c r="I30" s="15">
        <f t="shared" si="1"/>
        <v>1.9683242760995718</v>
      </c>
      <c r="J30" s="15">
        <f t="shared" si="2"/>
        <v>0.45396644007240211</v>
      </c>
    </row>
    <row r="31" spans="2:10" s="11" customFormat="1" x14ac:dyDescent="0.25">
      <c r="B31" s="23">
        <v>0.10154000000000001</v>
      </c>
      <c r="C31" s="12" t="s">
        <v>9</v>
      </c>
      <c r="D31" s="12" t="s">
        <v>47</v>
      </c>
      <c r="E31" s="17">
        <v>0.34529197933890132</v>
      </c>
      <c r="F31" s="17">
        <v>1.07690003812446</v>
      </c>
      <c r="G31" s="17">
        <v>0.100798169470844</v>
      </c>
      <c r="H31" s="12"/>
      <c r="I31" s="15">
        <f t="shared" si="1"/>
        <v>1.3626218083617065</v>
      </c>
      <c r="J31" s="15">
        <f t="shared" si="2"/>
        <v>0.34645987349448959</v>
      </c>
    </row>
    <row r="32" spans="2:10" s="11" customFormat="1" x14ac:dyDescent="0.25">
      <c r="B32" s="23">
        <v>0.10600999999999999</v>
      </c>
      <c r="C32" s="12" t="s">
        <v>9</v>
      </c>
      <c r="D32" s="12" t="s">
        <v>48</v>
      </c>
      <c r="E32" s="17"/>
      <c r="F32" s="17">
        <v>1.06240840835337</v>
      </c>
      <c r="G32" s="17">
        <v>0.29906634651518799</v>
      </c>
      <c r="H32" s="12"/>
      <c r="I32" s="15">
        <f t="shared" si="1"/>
        <v>1.1450847287636401</v>
      </c>
      <c r="J32" s="15">
        <f t="shared" si="2"/>
        <v>0.34228295833523215</v>
      </c>
    </row>
    <row r="33" spans="2:10" s="11" customFormat="1" x14ac:dyDescent="0.25">
      <c r="B33" s="23">
        <v>0.10650999999999999</v>
      </c>
      <c r="C33" s="12" t="s">
        <v>9</v>
      </c>
      <c r="D33" s="12" t="s">
        <v>48</v>
      </c>
      <c r="E33" s="17"/>
      <c r="F33" s="17">
        <v>0.85075351931552001</v>
      </c>
      <c r="G33" s="17">
        <v>0.213993841595081</v>
      </c>
      <c r="H33" s="12"/>
      <c r="I33" s="15">
        <f t="shared" si="1"/>
        <v>0.91695891641145466</v>
      </c>
      <c r="J33" s="15">
        <f t="shared" si="2"/>
        <v>0.24491704272371412</v>
      </c>
    </row>
    <row r="34" spans="2:10" s="11" customFormat="1" x14ac:dyDescent="0.25">
      <c r="B34" s="23">
        <v>0.10747</v>
      </c>
      <c r="C34" s="12" t="s">
        <v>9</v>
      </c>
      <c r="D34" s="12" t="s">
        <v>48</v>
      </c>
      <c r="E34" s="17"/>
      <c r="F34" s="17">
        <v>1.0725026713194701</v>
      </c>
      <c r="G34" s="17">
        <v>0.373256063419379</v>
      </c>
      <c r="H34" s="12"/>
      <c r="I34" s="15">
        <f t="shared" si="1"/>
        <v>1.1559645244050549</v>
      </c>
      <c r="J34" s="15">
        <f t="shared" si="2"/>
        <v>0.42719346757813775</v>
      </c>
    </row>
    <row r="35" spans="2:10" x14ac:dyDescent="0.25">
      <c r="B35" s="23">
        <v>0.10387</v>
      </c>
      <c r="C35" s="12" t="s">
        <v>10</v>
      </c>
      <c r="D35" s="12" t="s">
        <v>14</v>
      </c>
      <c r="E35" s="10">
        <v>7.7922554365211505E-2</v>
      </c>
      <c r="F35" s="10">
        <v>2.1001375643111002</v>
      </c>
      <c r="G35" s="10">
        <v>1.07599809904187</v>
      </c>
      <c r="H35" s="4"/>
      <c r="I35" s="15">
        <f t="shared" si="1"/>
        <v>2.3091367437551034</v>
      </c>
      <c r="J35" s="15">
        <f t="shared" si="2"/>
        <v>1.2836370552943153</v>
      </c>
    </row>
    <row r="36" spans="2:10" x14ac:dyDescent="0.25">
      <c r="B36" s="23">
        <v>0.10979</v>
      </c>
      <c r="C36" s="12" t="s">
        <v>10</v>
      </c>
      <c r="D36" s="12" t="s">
        <v>14</v>
      </c>
      <c r="E36" s="10">
        <v>8.2940895473254006E-2</v>
      </c>
      <c r="F36" s="10">
        <v>2.0035647979619702</v>
      </c>
      <c r="G36" s="10">
        <v>0.89907702269683998</v>
      </c>
      <c r="H36" s="4"/>
      <c r="I36" s="15">
        <f t="shared" si="1"/>
        <v>2.2079833067542514</v>
      </c>
      <c r="J36" s="15">
        <f t="shared" si="2"/>
        <v>1.0845086398685417</v>
      </c>
    </row>
    <row r="37" spans="2:10" x14ac:dyDescent="0.25">
      <c r="B37" s="23">
        <v>0.10469000000000001</v>
      </c>
      <c r="C37" s="12" t="s">
        <v>10</v>
      </c>
      <c r="D37" s="12" t="s">
        <v>14</v>
      </c>
      <c r="E37" s="10">
        <v>8.2128533198331494E-2</v>
      </c>
      <c r="F37" s="10">
        <v>2.3525278593285202</v>
      </c>
      <c r="G37" s="10">
        <v>0.89474205907468995</v>
      </c>
      <c r="H37" s="4"/>
      <c r="I37" s="15">
        <f t="shared" si="1"/>
        <v>2.5836275261801234</v>
      </c>
      <c r="J37" s="15">
        <f t="shared" si="2"/>
        <v>1.0790035568105911</v>
      </c>
    </row>
    <row r="38" spans="2:10" x14ac:dyDescent="0.25">
      <c r="B38" s="23">
        <v>0.10102</v>
      </c>
      <c r="C38" s="12" t="s">
        <v>10</v>
      </c>
      <c r="D38" s="12" t="s">
        <v>22</v>
      </c>
      <c r="E38" s="10">
        <v>0.16284177837747801</v>
      </c>
      <c r="F38" s="10">
        <v>2.5700177235855723</v>
      </c>
      <c r="G38" s="10">
        <v>1.04892140688351</v>
      </c>
      <c r="H38" s="4"/>
      <c r="I38" s="15">
        <f t="shared" si="1"/>
        <v>2.8652413838685717</v>
      </c>
      <c r="J38" s="15">
        <f t="shared" si="2"/>
        <v>1.3094820957148372</v>
      </c>
    </row>
    <row r="39" spans="2:10" x14ac:dyDescent="0.25">
      <c r="B39" s="23">
        <v>9.9400000000000002E-2</v>
      </c>
      <c r="C39" s="12" t="s">
        <v>10</v>
      </c>
      <c r="D39" s="12" t="s">
        <v>22</v>
      </c>
      <c r="E39" s="10">
        <v>0.17291629222544799</v>
      </c>
      <c r="F39" s="10">
        <v>8.4367400231034004</v>
      </c>
      <c r="G39" s="10">
        <v>3.0030539399307901</v>
      </c>
      <c r="H39" s="4"/>
      <c r="I39" s="15">
        <f t="shared" si="1"/>
        <v>9.1944016575695873</v>
      </c>
      <c r="J39" s="15">
        <f t="shared" si="2"/>
        <v>3.5527393794082558</v>
      </c>
    </row>
    <row r="40" spans="2:10" x14ac:dyDescent="0.25">
      <c r="B40" s="23">
        <v>0.10126</v>
      </c>
      <c r="C40" s="12" t="s">
        <v>10</v>
      </c>
      <c r="D40" s="12" t="s">
        <v>22</v>
      </c>
      <c r="E40" s="10">
        <v>0.14606147519112</v>
      </c>
      <c r="F40" s="10">
        <v>5.2307950302980197</v>
      </c>
      <c r="G40" s="10">
        <v>3.8326829624289398</v>
      </c>
      <c r="H40" s="4"/>
      <c r="I40" s="15">
        <f t="shared" si="1"/>
        <v>5.7232669421537796</v>
      </c>
      <c r="J40" s="15">
        <f t="shared" si="2"/>
        <v>4.4842807237814206</v>
      </c>
    </row>
    <row r="41" spans="2:10" x14ac:dyDescent="0.25">
      <c r="B41" s="23">
        <v>0.10251</v>
      </c>
      <c r="C41" s="12" t="s">
        <v>10</v>
      </c>
      <c r="D41" s="12" t="s">
        <v>47</v>
      </c>
      <c r="E41" s="10">
        <v>0.19427804767425799</v>
      </c>
      <c r="F41" s="10">
        <v>0.26432809236556398</v>
      </c>
      <c r="G41" s="10">
        <v>0.107653908545035</v>
      </c>
      <c r="H41" s="4"/>
      <c r="I41" s="15">
        <f t="shared" si="1"/>
        <v>0.39850674859307239</v>
      </c>
      <c r="J41" s="15">
        <f t="shared" si="2"/>
        <v>0.25323620553067477</v>
      </c>
    </row>
    <row r="42" spans="2:10" x14ac:dyDescent="0.25">
      <c r="B42" s="23">
        <v>0.10624</v>
      </c>
      <c r="C42" s="12" t="s">
        <v>10</v>
      </c>
      <c r="D42" s="12" t="s">
        <v>47</v>
      </c>
      <c r="E42" s="17">
        <v>0.16284177837747801</v>
      </c>
      <c r="F42" s="10">
        <v>0.37276835992256002</v>
      </c>
      <c r="G42" s="10">
        <v>0.1978606110134008</v>
      </c>
      <c r="H42" s="4"/>
      <c r="I42" s="15">
        <f t="shared" si="1"/>
        <v>0.49700269916561995</v>
      </c>
      <c r="J42" s="15">
        <f t="shared" si="2"/>
        <v>0.33543867582518305</v>
      </c>
    </row>
    <row r="43" spans="2:10" x14ac:dyDescent="0.25">
      <c r="B43" s="23">
        <v>0.11118</v>
      </c>
      <c r="C43" s="12" t="s">
        <v>10</v>
      </c>
      <c r="D43" s="12" t="s">
        <v>47</v>
      </c>
      <c r="E43" s="10">
        <v>0.19165893649999999</v>
      </c>
      <c r="F43" s="10">
        <v>0.49119265132517098</v>
      </c>
      <c r="G43" s="10">
        <v>0.341710588979664</v>
      </c>
      <c r="H43" s="4"/>
      <c r="I43" s="15">
        <f t="shared" si="1"/>
        <v>0.64149425536943994</v>
      </c>
      <c r="J43" s="15">
        <f t="shared" si="2"/>
        <v>0.51936235967588551</v>
      </c>
    </row>
    <row r="44" spans="2:10" x14ac:dyDescent="0.25">
      <c r="B44" s="23">
        <v>0.10453999999999999</v>
      </c>
      <c r="C44" s="12" t="s">
        <v>10</v>
      </c>
      <c r="D44" s="12" t="s">
        <v>48</v>
      </c>
      <c r="E44" s="10"/>
      <c r="F44" s="10">
        <v>0.57808791720896202</v>
      </c>
      <c r="G44" s="10">
        <v>0.46862920742154301</v>
      </c>
      <c r="H44" s="4"/>
      <c r="I44" s="15">
        <f t="shared" si="1"/>
        <v>0.62307455463830075</v>
      </c>
      <c r="J44" s="15">
        <f t="shared" si="2"/>
        <v>0.5363485171354605</v>
      </c>
    </row>
    <row r="45" spans="2:10" x14ac:dyDescent="0.25">
      <c r="B45" s="23">
        <v>0.10842</v>
      </c>
      <c r="C45" s="12" t="s">
        <v>10</v>
      </c>
      <c r="D45" s="12" t="s">
        <v>48</v>
      </c>
      <c r="E45" s="10"/>
      <c r="F45" s="10">
        <v>0.59449086548716201</v>
      </c>
      <c r="G45" s="10">
        <v>0.64237006879825398</v>
      </c>
      <c r="H45" s="4"/>
      <c r="I45" s="15">
        <f t="shared" si="1"/>
        <v>0.64075397568992631</v>
      </c>
      <c r="J45" s="15">
        <f t="shared" si="2"/>
        <v>0.73519581877497142</v>
      </c>
    </row>
    <row r="46" spans="2:10" x14ac:dyDescent="0.25">
      <c r="B46" s="23">
        <v>0.10836</v>
      </c>
      <c r="C46" s="12" t="s">
        <v>10</v>
      </c>
      <c r="D46" s="12" t="s">
        <v>48</v>
      </c>
      <c r="E46" s="10"/>
      <c r="F46" s="10">
        <v>0.72731261707661599</v>
      </c>
      <c r="G46" s="10">
        <v>0.71702336182852999</v>
      </c>
      <c r="H46" s="4"/>
      <c r="I46" s="15">
        <f t="shared" si="1"/>
        <v>0.78391187824121511</v>
      </c>
      <c r="J46" s="15">
        <f t="shared" si="2"/>
        <v>0.82063689325766043</v>
      </c>
    </row>
    <row r="49" spans="3:13" x14ac:dyDescent="0.25">
      <c r="C49" s="4"/>
      <c r="D49" s="4"/>
      <c r="E49" s="31" t="s">
        <v>33</v>
      </c>
      <c r="F49" s="31"/>
      <c r="G49" s="3"/>
      <c r="H49" s="3"/>
      <c r="I49" s="3"/>
      <c r="J49" s="3"/>
      <c r="K49" s="3"/>
      <c r="L49" s="3"/>
      <c r="M49" s="3"/>
    </row>
    <row r="50" spans="3:13" x14ac:dyDescent="0.25">
      <c r="C50" s="4" t="s">
        <v>11</v>
      </c>
      <c r="D50" s="4" t="s">
        <v>12</v>
      </c>
      <c r="E50" s="4" t="s">
        <v>0</v>
      </c>
      <c r="F50" s="4" t="s">
        <v>1</v>
      </c>
    </row>
    <row r="51" spans="3:13" x14ac:dyDescent="0.25">
      <c r="C51" s="12" t="s">
        <v>9</v>
      </c>
      <c r="D51" s="12" t="s">
        <v>37</v>
      </c>
      <c r="E51" s="7">
        <f>I11/($B11*'Certified concentrations'!C$5)*100</f>
        <v>0.10119331529902373</v>
      </c>
      <c r="F51" s="7"/>
    </row>
    <row r="52" spans="3:13" x14ac:dyDescent="0.25">
      <c r="C52" s="12" t="s">
        <v>9</v>
      </c>
      <c r="D52" s="12" t="s">
        <v>37</v>
      </c>
      <c r="E52" s="7">
        <f>I12/($B12*'Certified concentrations'!C$5)*100</f>
        <v>0.10412620790634318</v>
      </c>
      <c r="F52" s="7"/>
    </row>
    <row r="53" spans="3:13" x14ac:dyDescent="0.25">
      <c r="C53" s="12" t="s">
        <v>9</v>
      </c>
      <c r="D53" s="12" t="s">
        <v>37</v>
      </c>
      <c r="E53" s="7">
        <f>I13/($B13*'Certified concentrations'!C$5)*100</f>
        <v>0.13914622684217823</v>
      </c>
      <c r="F53" s="7"/>
    </row>
    <row r="54" spans="3:13" x14ac:dyDescent="0.25">
      <c r="C54" s="12" t="s">
        <v>9</v>
      </c>
      <c r="D54" s="12" t="s">
        <v>38</v>
      </c>
      <c r="E54" s="7">
        <f>I14/($B14*'Certified concentrations'!C$5)*100</f>
        <v>0.97303957003897368</v>
      </c>
      <c r="F54" s="7">
        <f>J14/($B14*'Certified concentrations'!D$5)*100</f>
        <v>0.30517098724177993</v>
      </c>
    </row>
    <row r="55" spans="3:13" x14ac:dyDescent="0.25">
      <c r="C55" s="12" t="s">
        <v>9</v>
      </c>
      <c r="D55" s="12" t="s">
        <v>38</v>
      </c>
      <c r="E55" s="7">
        <f>I15/($B15*'Certified concentrations'!C$5)*100</f>
        <v>0.69939487500644837</v>
      </c>
      <c r="F55" s="7">
        <f>J15/($B15*'Certified concentrations'!D$5)*100</f>
        <v>0.17913392023995678</v>
      </c>
    </row>
    <row r="56" spans="3:13" x14ac:dyDescent="0.25">
      <c r="C56" s="12" t="s">
        <v>9</v>
      </c>
      <c r="D56" s="12" t="s">
        <v>38</v>
      </c>
      <c r="E56" s="7">
        <f>I16/($B16*'Certified concentrations'!C$5)*100</f>
        <v>0.81180281595904058</v>
      </c>
      <c r="F56" s="7">
        <f>J16/($B16*'Certified concentrations'!D$5)*100</f>
        <v>0.21152763738614613</v>
      </c>
    </row>
    <row r="57" spans="3:13" x14ac:dyDescent="0.25">
      <c r="C57" s="12" t="s">
        <v>10</v>
      </c>
      <c r="D57" s="12" t="s">
        <v>37</v>
      </c>
      <c r="E57" s="7">
        <f>I17/($B17*'Certified concentrations'!C$6)*100</f>
        <v>6.2115099606497526E-2</v>
      </c>
      <c r="F57" s="15"/>
    </row>
    <row r="58" spans="3:13" x14ac:dyDescent="0.25">
      <c r="C58" s="12" t="s">
        <v>10</v>
      </c>
      <c r="D58" s="12" t="s">
        <v>37</v>
      </c>
      <c r="E58" s="15">
        <f>I18/($B18*'Certified concentrations'!C$6)*100</f>
        <v>9.3941388143472082E-2</v>
      </c>
      <c r="F58" s="15"/>
    </row>
    <row r="59" spans="3:13" x14ac:dyDescent="0.25">
      <c r="C59" s="12" t="s">
        <v>10</v>
      </c>
      <c r="D59" s="12" t="s">
        <v>37</v>
      </c>
      <c r="E59" s="15">
        <f>I19/($B19*'Certified concentrations'!C$6)*100</f>
        <v>5.3464490637842026E-2</v>
      </c>
      <c r="F59" s="15"/>
    </row>
    <row r="60" spans="3:13" x14ac:dyDescent="0.25">
      <c r="C60" s="12" t="s">
        <v>10</v>
      </c>
      <c r="D60" s="12" t="s">
        <v>38</v>
      </c>
      <c r="E60" s="15">
        <f>I20/($B20*'Certified concentrations'!C$6)*100</f>
        <v>0.5691055010652647</v>
      </c>
      <c r="F60" s="15">
        <f>J20/($B20*'Certified concentrations'!D$6)*100</f>
        <v>0.50353139649638434</v>
      </c>
    </row>
    <row r="61" spans="3:13" x14ac:dyDescent="0.25">
      <c r="C61" s="12" t="s">
        <v>10</v>
      </c>
      <c r="D61" s="12" t="s">
        <v>38</v>
      </c>
      <c r="E61" s="15">
        <f>I21/($B21*'Certified concentrations'!C$6)*100</f>
        <v>0.69253893098051711</v>
      </c>
      <c r="F61" s="15">
        <f>J21/($B21*'Certified concentrations'!D$6)*100</f>
        <v>0.33146084397323416</v>
      </c>
    </row>
    <row r="62" spans="3:13" x14ac:dyDescent="0.25">
      <c r="C62" s="12" t="s">
        <v>10</v>
      </c>
      <c r="D62" s="12" t="s">
        <v>38</v>
      </c>
      <c r="E62" s="15">
        <f>I22/($B22*'Certified concentrations'!C$6)*100</f>
        <v>0.54796328528030713</v>
      </c>
      <c r="F62" s="15">
        <f>J22/($B22*'Certified concentrations'!D$6)*100</f>
        <v>0.42483812933931281</v>
      </c>
    </row>
    <row r="63" spans="3:13" s="11" customFormat="1" x14ac:dyDescent="0.25">
      <c r="C63" s="12" t="s">
        <v>9</v>
      </c>
      <c r="D63" s="12" t="s">
        <v>14</v>
      </c>
      <c r="E63" s="15">
        <f>I23/($B23*'Certified concentrations'!C$5)*100</f>
        <v>0.94820187656741961</v>
      </c>
      <c r="F63" s="15">
        <f>J23/($B23*'Certified concentrations'!D$5)*100</f>
        <v>0.36038866043456835</v>
      </c>
    </row>
    <row r="64" spans="3:13" s="11" customFormat="1" x14ac:dyDescent="0.25">
      <c r="C64" s="12" t="s">
        <v>9</v>
      </c>
      <c r="D64" s="12" t="s">
        <v>14</v>
      </c>
      <c r="E64" s="15">
        <f>I24/($B24*'Certified concentrations'!C$5)*100</f>
        <v>0.52236889723592272</v>
      </c>
      <c r="F64" s="15">
        <f>J24/($B24*'Certified concentrations'!D$5)*100</f>
        <v>0.21855958723825697</v>
      </c>
    </row>
    <row r="65" spans="3:6" s="11" customFormat="1" x14ac:dyDescent="0.25">
      <c r="C65" s="12" t="s">
        <v>9</v>
      </c>
      <c r="D65" s="12" t="s">
        <v>14</v>
      </c>
      <c r="E65" s="15">
        <f>I25/($B25*'Certified concentrations'!C$5)*100</f>
        <v>0.87890842783922318</v>
      </c>
      <c r="F65" s="15">
        <f>J25/($B25*'Certified concentrations'!D$5)*100</f>
        <v>0.21456571730872112</v>
      </c>
    </row>
    <row r="66" spans="3:6" s="11" customFormat="1" x14ac:dyDescent="0.25">
      <c r="C66" s="12" t="s">
        <v>9</v>
      </c>
      <c r="D66" s="12" t="s">
        <v>22</v>
      </c>
      <c r="E66" s="15">
        <f>I26/($B26*'Certified concentrations'!C$5)*100</f>
        <v>1.8576456910109396</v>
      </c>
      <c r="F66" s="15">
        <f>J26/($B26*'Certified concentrations'!D$5)*100</f>
        <v>0.95281027877481217</v>
      </c>
    </row>
    <row r="67" spans="3:6" s="11" customFormat="1" x14ac:dyDescent="0.25">
      <c r="C67" s="12" t="s">
        <v>9</v>
      </c>
      <c r="D67" s="12" t="s">
        <v>22</v>
      </c>
      <c r="E67" s="15">
        <f>I27/($B27*'Certified concentrations'!C$5)*100</f>
        <v>1.3744542947088665</v>
      </c>
      <c r="F67" s="15">
        <f>J27/($B27*'Certified concentrations'!D$5)*100</f>
        <v>0.77449297746335222</v>
      </c>
    </row>
    <row r="68" spans="3:6" s="11" customFormat="1" x14ac:dyDescent="0.25">
      <c r="C68" s="12" t="s">
        <v>9</v>
      </c>
      <c r="D68" s="12" t="s">
        <v>22</v>
      </c>
      <c r="E68" s="15">
        <f>I28/($B28*'Certified concentrations'!C$5)*100</f>
        <v>1.6488218325844775</v>
      </c>
      <c r="F68" s="15">
        <f>J28/($B28*'Certified concentrations'!D$5)*100</f>
        <v>1.0539715229711299</v>
      </c>
    </row>
    <row r="69" spans="3:6" s="11" customFormat="1" x14ac:dyDescent="0.25">
      <c r="C69" s="12" t="s">
        <v>9</v>
      </c>
      <c r="D69" s="12" t="s">
        <v>47</v>
      </c>
      <c r="E69" s="15">
        <f>I29/($B29*'Certified concentrations'!C$5)*100</f>
        <v>0.36983385214294473</v>
      </c>
      <c r="F69" s="15">
        <f>J29/($B29*'Certified concentrations'!D$5)*100</f>
        <v>6.8897797972818545E-2</v>
      </c>
    </row>
    <row r="70" spans="3:6" s="11" customFormat="1" x14ac:dyDescent="0.25">
      <c r="C70" s="12" t="s">
        <v>9</v>
      </c>
      <c r="D70" s="12" t="s">
        <v>47</v>
      </c>
      <c r="E70" s="15">
        <f>I30/($B30*'Certified concentrations'!C$5)*100</f>
        <v>0.55678581695637341</v>
      </c>
      <c r="F70" s="15">
        <f>J30/($B30*'Certified concentrations'!D$5)*100</f>
        <v>0.12841485433861632</v>
      </c>
    </row>
    <row r="71" spans="3:6" s="11" customFormat="1" x14ac:dyDescent="0.25">
      <c r="C71" s="12" t="s">
        <v>9</v>
      </c>
      <c r="D71" s="12" t="s">
        <v>47</v>
      </c>
      <c r="E71" s="15">
        <f>I31/($B31*'Certified concentrations'!C$5)*100</f>
        <v>0.44702054987493289</v>
      </c>
      <c r="F71" s="15">
        <f>J31/($B31*'Certified concentrations'!D$5)*100</f>
        <v>0.11365933101079144</v>
      </c>
    </row>
    <row r="72" spans="3:6" s="11" customFormat="1" x14ac:dyDescent="0.25">
      <c r="C72" s="12" t="s">
        <v>9</v>
      </c>
      <c r="D72" s="12" t="s">
        <v>48</v>
      </c>
      <c r="E72" s="15">
        <f>I32/($B32*'Certified concentrations'!C$5)*100</f>
        <v>0.35981569271199326</v>
      </c>
      <c r="F72" s="15">
        <f>J32/($B32*'Certified concentrations'!D$5)*100</f>
        <v>0.10755429416116458</v>
      </c>
    </row>
    <row r="73" spans="3:6" s="11" customFormat="1" x14ac:dyDescent="0.25">
      <c r="C73" s="12" t="s">
        <v>9</v>
      </c>
      <c r="D73" s="12" t="s">
        <v>48</v>
      </c>
      <c r="E73" s="15">
        <f>I33/($B33*'Certified concentrations'!C$5)*100</f>
        <v>0.28677996361310865</v>
      </c>
      <c r="F73" s="15">
        <f>J33/($B33*'Certified concentrations'!D$5)*100</f>
        <v>7.6598088903931077E-2</v>
      </c>
    </row>
    <row r="74" spans="3:6" s="11" customFormat="1" x14ac:dyDescent="0.25">
      <c r="C74" s="12" t="s">
        <v>9</v>
      </c>
      <c r="D74" s="12" t="s">
        <v>48</v>
      </c>
      <c r="E74" s="15">
        <f>I34/($B34*'Certified concentrations'!C$5)*100</f>
        <v>0.35829980298641978</v>
      </c>
      <c r="F74" s="15">
        <f>J34/($B34*'Certified concentrations'!D$5)*100</f>
        <v>0.13241179295628472</v>
      </c>
    </row>
    <row r="75" spans="3:6" x14ac:dyDescent="0.25">
      <c r="C75" s="12" t="s">
        <v>10</v>
      </c>
      <c r="D75" s="12" t="s">
        <v>14</v>
      </c>
      <c r="E75" s="15">
        <f>I35/($B35*'Certified concentrations'!C$6)*100</f>
        <v>0.7398012214343519</v>
      </c>
      <c r="F75" s="15">
        <f>J35/($B35*'Certified concentrations'!D$6)*100</f>
        <v>0.41179978782924076</v>
      </c>
    </row>
    <row r="76" spans="3:6" x14ac:dyDescent="0.25">
      <c r="C76" s="12" t="s">
        <v>10</v>
      </c>
      <c r="D76" s="12" t="s">
        <v>14</v>
      </c>
      <c r="E76" s="15">
        <f>I36/($B36*'Certified concentrations'!C$6)*100</f>
        <v>0.66925022244228516</v>
      </c>
      <c r="F76" s="15">
        <f>J36/($B36*'Certified concentrations'!D$6)*100</f>
        <v>0.32915786424063881</v>
      </c>
    </row>
    <row r="77" spans="3:6" x14ac:dyDescent="0.25">
      <c r="C77" s="12" t="s">
        <v>10</v>
      </c>
      <c r="D77" s="12" t="s">
        <v>14</v>
      </c>
      <c r="E77" s="15">
        <f>I37/($B37*'Certified concentrations'!C$6)*100</f>
        <v>0.82125916041167513</v>
      </c>
      <c r="F77" s="15">
        <f>J37/($B37*'Certified concentrations'!D$6)*100</f>
        <v>0.34344063705787092</v>
      </c>
    </row>
    <row r="78" spans="3:6" x14ac:dyDescent="0.25">
      <c r="C78" s="12" t="s">
        <v>10</v>
      </c>
      <c r="D78" s="12" t="s">
        <v>22</v>
      </c>
      <c r="E78" s="15">
        <f>I38/($B38*'Certified concentrations'!C$6)*100</f>
        <v>0.94386389735466036</v>
      </c>
      <c r="F78" s="15">
        <f>J38/($B38*'Certified concentrations'!D$6)*100</f>
        <v>0.43194276616262778</v>
      </c>
    </row>
    <row r="79" spans="3:6" x14ac:dyDescent="0.25">
      <c r="C79" s="12" t="s">
        <v>10</v>
      </c>
      <c r="D79" s="12" t="s">
        <v>22</v>
      </c>
      <c r="E79" s="15">
        <f>I39/($B39*'Certified concentrations'!C$6)*100</f>
        <v>3.0781700711991036</v>
      </c>
      <c r="F79" s="15">
        <f>J39/($B39*'Certified concentrations'!D$6)*100</f>
        <v>1.1909978294989048</v>
      </c>
    </row>
    <row r="80" spans="3:6" x14ac:dyDescent="0.25">
      <c r="C80" s="12" t="s">
        <v>10</v>
      </c>
      <c r="D80" s="12" t="s">
        <v>22</v>
      </c>
      <c r="E80" s="15">
        <f>I40/($B40*'Certified concentrations'!C$6)*100</f>
        <v>1.8808822290565759</v>
      </c>
      <c r="F80" s="15">
        <f>J40/($B40*'Certified concentrations'!D$6)*100</f>
        <v>1.4756687279042546</v>
      </c>
    </row>
    <row r="81" spans="3:7" x14ac:dyDescent="0.25">
      <c r="C81" s="12" t="s">
        <v>10</v>
      </c>
      <c r="D81" s="12" t="s">
        <v>47</v>
      </c>
      <c r="E81" s="15">
        <f>I41/($B41*'Certified concentrations'!C$6)*100</f>
        <v>0.12936743595749106</v>
      </c>
      <c r="F81" s="15">
        <f>J41/($B41*'Certified concentrations'!D$6)*100</f>
        <v>8.2317764637643384E-2</v>
      </c>
    </row>
    <row r="82" spans="3:7" x14ac:dyDescent="0.25">
      <c r="C82" s="12" t="s">
        <v>10</v>
      </c>
      <c r="D82" s="12" t="s">
        <v>47</v>
      </c>
      <c r="E82" s="15">
        <f>I42/($B42*'Certified concentrations'!C$6)*100</f>
        <v>0.15567762914144723</v>
      </c>
      <c r="F82" s="15">
        <f>J42/($B42*'Certified concentrations'!D$6)*100</f>
        <v>0.10521049830314565</v>
      </c>
    </row>
    <row r="83" spans="3:7" x14ac:dyDescent="0.25">
      <c r="C83" s="12" t="s">
        <v>10</v>
      </c>
      <c r="D83" s="12" t="s">
        <v>47</v>
      </c>
      <c r="E83" s="15">
        <f>I43/($B43*'Certified concentrations'!C$6)*100</f>
        <v>0.1920090175813112</v>
      </c>
      <c r="F83" s="15">
        <f>J43/($B43*'Certified concentrations'!D$6)*100</f>
        <v>0.15566027959975609</v>
      </c>
    </row>
    <row r="84" spans="3:7" x14ac:dyDescent="0.25">
      <c r="C84" s="12" t="s">
        <v>10</v>
      </c>
      <c r="D84" s="12" t="s">
        <v>48</v>
      </c>
      <c r="E84" s="15">
        <f>I44/($B44*'Certified concentrations'!C$6)*100</f>
        <v>0.19834124894142083</v>
      </c>
      <c r="F84" s="15">
        <f>J44/($B44*'Certified concentrations'!D$6)*100</f>
        <v>0.17096160763689716</v>
      </c>
    </row>
    <row r="85" spans="3:7" x14ac:dyDescent="0.25">
      <c r="C85" s="12" t="s">
        <v>10</v>
      </c>
      <c r="D85" s="12" t="s">
        <v>48</v>
      </c>
      <c r="E85" s="15">
        <f>I45/($B45*'Certified concentrations'!C$6)*100</f>
        <v>0.19666968865146242</v>
      </c>
      <c r="F85" s="15">
        <f>J45/($B45*'Certified concentrations'!D$6)*100</f>
        <v>0.22595795215004927</v>
      </c>
    </row>
    <row r="86" spans="3:7" x14ac:dyDescent="0.25">
      <c r="C86" s="12" t="s">
        <v>10</v>
      </c>
      <c r="D86" s="12" t="s">
        <v>48</v>
      </c>
      <c r="E86" s="15">
        <f>I46/($B46*'Certified concentrations'!C$6)*100</f>
        <v>0.24074305781775518</v>
      </c>
      <c r="F86" s="15">
        <f>J46/($B46*'Certified concentrations'!D$6)*100</f>
        <v>0.25235740087918906</v>
      </c>
    </row>
    <row r="89" spans="3:7" x14ac:dyDescent="0.25">
      <c r="C89" s="4"/>
      <c r="D89" s="4"/>
      <c r="E89" s="19" t="s">
        <v>34</v>
      </c>
      <c r="F89" s="20"/>
      <c r="G89" s="21"/>
    </row>
    <row r="90" spans="3:7" x14ac:dyDescent="0.25">
      <c r="C90" s="4" t="s">
        <v>11</v>
      </c>
      <c r="D90" s="4" t="s">
        <v>12</v>
      </c>
      <c r="E90" s="4" t="s">
        <v>0</v>
      </c>
      <c r="F90" s="4" t="s">
        <v>1</v>
      </c>
    </row>
    <row r="91" spans="3:7" x14ac:dyDescent="0.25">
      <c r="C91" s="12" t="s">
        <v>9</v>
      </c>
      <c r="D91" s="12" t="s">
        <v>37</v>
      </c>
      <c r="E91" s="17">
        <f>AVERAGE(E51:E53)</f>
        <v>0.11482191668251503</v>
      </c>
      <c r="F91" s="7"/>
    </row>
    <row r="92" spans="3:7" x14ac:dyDescent="0.25">
      <c r="C92" s="12" t="s">
        <v>9</v>
      </c>
      <c r="D92" s="12" t="s">
        <v>38</v>
      </c>
      <c r="E92" s="7">
        <f>AVERAGE(E54:E56)</f>
        <v>0.82807908700148758</v>
      </c>
      <c r="F92" s="7">
        <f t="shared" ref="F92" si="3">AVERAGE(F54:F56)</f>
        <v>0.23194418162262762</v>
      </c>
    </row>
    <row r="93" spans="3:7" x14ac:dyDescent="0.25">
      <c r="C93" s="12" t="s">
        <v>10</v>
      </c>
      <c r="D93" s="12" t="s">
        <v>37</v>
      </c>
      <c r="E93" s="17">
        <f>AVERAGE(E57:E59)</f>
        <v>6.9840326129270547E-2</v>
      </c>
      <c r="F93" s="7"/>
    </row>
    <row r="94" spans="3:7" x14ac:dyDescent="0.25">
      <c r="C94" s="12" t="s">
        <v>10</v>
      </c>
      <c r="D94" s="12" t="s">
        <v>38</v>
      </c>
      <c r="E94" s="7">
        <f>AVERAGE(E60:E62)</f>
        <v>0.60320257244202968</v>
      </c>
      <c r="F94" s="17">
        <f>AVERAGE(F60:F62)</f>
        <v>0.41994345660297711</v>
      </c>
    </row>
    <row r="95" spans="3:7" s="11" customFormat="1" x14ac:dyDescent="0.25">
      <c r="C95" s="12" t="s">
        <v>9</v>
      </c>
      <c r="D95" s="12" t="s">
        <v>14</v>
      </c>
      <c r="E95" s="15">
        <f>AVERAGE(E63:E65)</f>
        <v>0.78315973388085514</v>
      </c>
      <c r="F95" s="15">
        <f>AVERAGE(F63:F65)</f>
        <v>0.26450465499384884</v>
      </c>
    </row>
    <row r="96" spans="3:7" s="11" customFormat="1" x14ac:dyDescent="0.25">
      <c r="C96" s="12" t="s">
        <v>9</v>
      </c>
      <c r="D96" s="12" t="s">
        <v>22</v>
      </c>
      <c r="E96" s="15">
        <f>AVERAGE(E66:E68)</f>
        <v>1.6269739394347613</v>
      </c>
      <c r="F96" s="15">
        <f>AVERAGE(F66:F68)</f>
        <v>0.92709159306976474</v>
      </c>
    </row>
    <row r="97" spans="3:7" s="11" customFormat="1" x14ac:dyDescent="0.25">
      <c r="C97" s="12" t="s">
        <v>9</v>
      </c>
      <c r="D97" s="12" t="s">
        <v>47</v>
      </c>
      <c r="E97" s="15">
        <f>AVERAGE(E69:E71)</f>
        <v>0.45788007299141703</v>
      </c>
      <c r="F97" s="17">
        <f>AVERAGE(F69:F71)</f>
        <v>0.10365732777407544</v>
      </c>
    </row>
    <row r="98" spans="3:7" s="11" customFormat="1" x14ac:dyDescent="0.25">
      <c r="C98" s="12" t="s">
        <v>9</v>
      </c>
      <c r="D98" s="12" t="s">
        <v>48</v>
      </c>
      <c r="E98" s="17">
        <f>AVERAGE(E72:E74)</f>
        <v>0.33496515310384051</v>
      </c>
      <c r="F98" s="17">
        <f>AVERAGE(F72:F74)</f>
        <v>0.10552139200712679</v>
      </c>
    </row>
    <row r="99" spans="3:7" x14ac:dyDescent="0.25">
      <c r="C99" s="12" t="s">
        <v>10</v>
      </c>
      <c r="D99" s="12" t="s">
        <v>14</v>
      </c>
      <c r="E99" s="7">
        <f>AVERAGE(E75:E77)</f>
        <v>0.74343686809610399</v>
      </c>
      <c r="F99" s="17">
        <f>AVERAGE(F75:F77)</f>
        <v>0.36146609637591681</v>
      </c>
    </row>
    <row r="100" spans="3:7" x14ac:dyDescent="0.25">
      <c r="C100" s="12" t="s">
        <v>10</v>
      </c>
      <c r="D100" s="12" t="s">
        <v>22</v>
      </c>
      <c r="E100" s="14">
        <f>AVERAGE(E78:E80)</f>
        <v>1.9676387325367799</v>
      </c>
      <c r="F100" s="15">
        <f>AVERAGE(F78:F80)</f>
        <v>1.0328697745219291</v>
      </c>
    </row>
    <row r="101" spans="3:7" x14ac:dyDescent="0.25">
      <c r="C101" s="12" t="s">
        <v>10</v>
      </c>
      <c r="D101" s="12" t="s">
        <v>47</v>
      </c>
      <c r="E101" s="10">
        <f>AVERAGE(E81:E83)</f>
        <v>0.15901802756008318</v>
      </c>
      <c r="F101" s="10">
        <f t="shared" ref="F101" si="4">AVERAGE(F81:F83)</f>
        <v>0.11439618084684837</v>
      </c>
    </row>
    <row r="102" spans="3:7" x14ac:dyDescent="0.25">
      <c r="C102" s="12" t="s">
        <v>10</v>
      </c>
      <c r="D102" s="12" t="s">
        <v>48</v>
      </c>
      <c r="E102" s="17">
        <f>AVERAGE(E84:E86)</f>
        <v>0.21191799847021278</v>
      </c>
      <c r="F102" s="17">
        <f t="shared" ref="F102" si="5">AVERAGE(F84:F86)</f>
        <v>0.21642565355537849</v>
      </c>
    </row>
    <row r="103" spans="3:7" x14ac:dyDescent="0.25">
      <c r="E103" s="2"/>
    </row>
    <row r="104" spans="3:7" x14ac:dyDescent="0.25">
      <c r="C104" s="4"/>
      <c r="D104" s="4"/>
      <c r="E104" s="19" t="s">
        <v>35</v>
      </c>
      <c r="F104" s="20"/>
      <c r="G104" s="21"/>
    </row>
    <row r="105" spans="3:7" x14ac:dyDescent="0.25">
      <c r="C105" s="4" t="s">
        <v>11</v>
      </c>
      <c r="D105" s="4" t="s">
        <v>12</v>
      </c>
      <c r="E105" s="4" t="s">
        <v>0</v>
      </c>
      <c r="F105" s="4" t="s">
        <v>1</v>
      </c>
    </row>
    <row r="106" spans="3:7" x14ac:dyDescent="0.25">
      <c r="C106" s="12" t="s">
        <v>9</v>
      </c>
      <c r="D106" s="12" t="s">
        <v>37</v>
      </c>
      <c r="E106" s="17">
        <f>STDEV(E51:E53)</f>
        <v>2.1116451248236318E-2</v>
      </c>
      <c r="F106" s="7"/>
    </row>
    <row r="107" spans="3:7" x14ac:dyDescent="0.25">
      <c r="C107" s="12" t="s">
        <v>9</v>
      </c>
      <c r="D107" s="12" t="s">
        <v>38</v>
      </c>
      <c r="E107" s="7">
        <f>STDEV(E54:E56)</f>
        <v>0.1375465104215528</v>
      </c>
      <c r="F107" s="7">
        <f t="shared" ref="F107" si="6">STDEV(F54:F56)</f>
        <v>6.5451982579030177E-2</v>
      </c>
    </row>
    <row r="108" spans="3:7" x14ac:dyDescent="0.25">
      <c r="C108" s="12" t="s">
        <v>10</v>
      </c>
      <c r="D108" s="12" t="s">
        <v>37</v>
      </c>
      <c r="E108" s="17">
        <f>STDEV(E57:E59)</f>
        <v>2.1315584710287359E-2</v>
      </c>
      <c r="F108" s="7"/>
    </row>
    <row r="109" spans="3:7" x14ac:dyDescent="0.25">
      <c r="C109" s="12" t="s">
        <v>10</v>
      </c>
      <c r="D109" s="12" t="s">
        <v>38</v>
      </c>
      <c r="E109" s="7">
        <f>STDEV(E60:E62)</f>
        <v>7.8086407522451162E-2</v>
      </c>
      <c r="F109" s="17">
        <f>STDEV(F60:F62)</f>
        <v>8.6139637376195385E-2</v>
      </c>
    </row>
    <row r="110" spans="3:7" s="11" customFormat="1" x14ac:dyDescent="0.25">
      <c r="C110" s="12" t="s">
        <v>9</v>
      </c>
      <c r="D110" s="12" t="s">
        <v>14</v>
      </c>
      <c r="E110" s="15">
        <f>STDEV(E63:E65)</f>
        <v>0.22849352478272705</v>
      </c>
      <c r="F110" s="15">
        <f>STDEV(F63:F65)</f>
        <v>8.3061992654706193E-2</v>
      </c>
    </row>
    <row r="111" spans="3:7" s="11" customFormat="1" x14ac:dyDescent="0.25">
      <c r="C111" s="12" t="s">
        <v>9</v>
      </c>
      <c r="D111" s="12" t="s">
        <v>22</v>
      </c>
      <c r="E111" s="15">
        <f>STDEV(E66:E68)</f>
        <v>0.24233546829013233</v>
      </c>
      <c r="F111" s="15">
        <f>STDEV(F66:F68)</f>
        <v>0.14150318881771634</v>
      </c>
    </row>
    <row r="112" spans="3:7" s="11" customFormat="1" x14ac:dyDescent="0.25">
      <c r="C112" s="12" t="s">
        <v>9</v>
      </c>
      <c r="D112" s="12" t="s">
        <v>47</v>
      </c>
      <c r="E112" s="15">
        <f>STDEV(E69:E71)</f>
        <v>9.3947890974935611E-2</v>
      </c>
      <c r="F112" s="26">
        <f>STDEV(F69:F71)</f>
        <v>3.0993548541153628E-2</v>
      </c>
    </row>
    <row r="113" spans="3:6" s="11" customFormat="1" x14ac:dyDescent="0.25">
      <c r="C113" s="12" t="s">
        <v>9</v>
      </c>
      <c r="D113" s="12" t="s">
        <v>48</v>
      </c>
      <c r="E113" s="17">
        <f>STDEV(E72:E74)</f>
        <v>4.1736480986162998E-2</v>
      </c>
      <c r="F113" s="17">
        <f>STDEV(F72:F74)</f>
        <v>2.7962330167331337E-2</v>
      </c>
    </row>
    <row r="114" spans="3:6" x14ac:dyDescent="0.25">
      <c r="C114" s="12" t="s">
        <v>10</v>
      </c>
      <c r="D114" s="12" t="s">
        <v>14</v>
      </c>
      <c r="E114" s="7">
        <f>STDEV(E75:E77)</f>
        <v>7.6069657226993562E-2</v>
      </c>
      <c r="F114" s="17">
        <f t="shared" ref="F114" si="7">STDEV(F75:F77)</f>
        <v>4.4171368230177983E-2</v>
      </c>
    </row>
    <row r="115" spans="3:6" x14ac:dyDescent="0.25">
      <c r="C115" s="12" t="s">
        <v>10</v>
      </c>
      <c r="D115" s="12" t="s">
        <v>22</v>
      </c>
      <c r="E115" s="14">
        <f>STDEV(E78:E80)</f>
        <v>1.0697947135313901</v>
      </c>
      <c r="F115" s="7">
        <f t="shared" ref="F115" si="8">STDEV(F78:F80)</f>
        <v>0.53953158585153482</v>
      </c>
    </row>
    <row r="116" spans="3:6" x14ac:dyDescent="0.25">
      <c r="C116" s="12" t="s">
        <v>10</v>
      </c>
      <c r="D116" s="12" t="s">
        <v>47</v>
      </c>
      <c r="E116" s="10">
        <f>STDEV(E81:E83)</f>
        <v>3.1454103600004876E-2</v>
      </c>
      <c r="F116" s="10">
        <f t="shared" ref="F116" si="9">STDEV(F81:F83)</f>
        <v>3.7524174848851774E-2</v>
      </c>
    </row>
    <row r="117" spans="3:6" x14ac:dyDescent="0.25">
      <c r="C117" s="12" t="s">
        <v>10</v>
      </c>
      <c r="D117" s="12" t="s">
        <v>48</v>
      </c>
      <c r="E117" s="17">
        <f>STDEV(E84:E86)</f>
        <v>2.4977220887095232E-2</v>
      </c>
      <c r="F117" s="17">
        <f t="shared" ref="F117" si="10">STDEV(F84:F86)</f>
        <v>4.1526706187211146E-2</v>
      </c>
    </row>
  </sheetData>
  <mergeCells count="2">
    <mergeCell ref="I9:J9"/>
    <mergeCell ref="E49:F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Certified concentrations</vt:lpstr>
      <vt:lpstr>Leachable &amp; non-leach. fraction</vt:lpstr>
      <vt:lpstr>Bioaccessible fraction</vt:lpstr>
      <vt:lpstr>Non-bioaccessible fraction</vt:lpstr>
      <vt:lpstr>Hydrolysis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MIRO</cp:lastModifiedBy>
  <dcterms:created xsi:type="dcterms:W3CDTF">2022-02-17T20:48:11Z</dcterms:created>
  <dcterms:modified xsi:type="dcterms:W3CDTF">2024-10-31T15:24:42Z</dcterms:modified>
</cp:coreProperties>
</file>